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60" tabRatio="664"/>
  </bookViews>
  <sheets>
    <sheet name="Slice Cake Arco Íris" sheetId="1" r:id="rId1"/>
    <sheet name="Calculadora de preço por kg-L" sheetId="3" r:id="rId2"/>
    <sheet name="Calculadoras para ovos" sheetId="4" r:id="rId3"/>
  </sheets>
  <definedNames>
    <definedName name="_xlnm.Print_Area" localSheetId="0">'Slice Cake Arco Íris'!$A$1:$E$40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Rafael Trombaco</author>
  </authors>
  <commentList>
    <comment ref="A7" authorId="0">
      <text>
        <r>
          <rPr>
            <sz val="9"/>
            <rFont val="Calibri"/>
            <scheme val="minor"/>
            <charset val="0"/>
          </rPr>
          <t>Lista de todos os insumos usados na receita</t>
        </r>
      </text>
    </comment>
    <comment ref="B7" authorId="0">
      <text>
        <r>
          <rPr>
            <sz val="9"/>
            <rFont val="Calibri"/>
            <scheme val="minor"/>
            <charset val="0"/>
          </rPr>
          <t>A quantidade que é empregada na receita</t>
        </r>
      </text>
    </comment>
    <comment ref="C7" authorId="0">
      <text>
        <r>
          <rPr>
            <sz val="9"/>
            <rFont val="Calibri"/>
            <scheme val="minor"/>
            <charset val="0"/>
          </rPr>
          <t>Em medidas profissionais: quilogramas ou litros</t>
        </r>
      </text>
    </comment>
    <comment ref="D7" authorId="0">
      <text>
        <r>
          <rPr>
            <sz val="9"/>
            <rFont val="Calibri"/>
            <scheme val="minor"/>
            <charset val="0"/>
          </rPr>
          <t>Quanto custa o quilo ou o litro de cada ingrediente.
Caso você não saiba esse valor, com o produto em mãos você consegue descobrir em segundos com a calculadora de preço por kg/L clicando na primeira planilha ali em baixo ↙</t>
        </r>
      </text>
    </comment>
    <comment ref="E7" authorId="0">
      <text>
        <r>
          <rPr>
            <sz val="9"/>
            <rFont val="Calibri"/>
            <scheme val="minor"/>
            <charset val="0"/>
          </rPr>
          <t>Cálculo automatico do quanto você gastou com cada ingrediente, incluindo uma margem de perda.</t>
        </r>
      </text>
    </comment>
  </commentList>
</comments>
</file>

<file path=xl/comments2.xml><?xml version="1.0" encoding="utf-8"?>
<comments xmlns="http://schemas.openxmlformats.org/spreadsheetml/2006/main">
  <authors>
    <author>Rafael Trombaco</author>
  </authors>
  <commentList>
    <comment ref="C3" authorId="0">
      <text>
        <r>
          <rPr>
            <sz val="9"/>
            <rFont val="Calibri"/>
            <charset val="134"/>
          </rPr>
          <t>A quantidade de produto que você comprou, em litro ou em quilograma, por exemplo:
300g = 0,300kg
30g = 0,030kg
3g = 0,003kg
200ml = 0,200L
20ml = 0,020L
2ml = 0,002L</t>
        </r>
      </text>
    </comment>
    <comment ref="D3" authorId="0">
      <text>
        <r>
          <rPr>
            <sz val="9"/>
            <rFont val="Segoe UI"/>
            <charset val="134"/>
          </rPr>
          <t>Em medidas profissionais:
quilogramas ou litros</t>
        </r>
      </text>
    </comment>
    <comment ref="E3" authorId="0">
      <text>
        <r>
          <rPr>
            <sz val="9"/>
            <rFont val="Calibri"/>
            <scheme val="minor"/>
            <charset val="0"/>
          </rPr>
          <t>Quanto você pagou por essa quantia de produto.</t>
        </r>
      </text>
    </comment>
    <comment ref="F3" authorId="0">
      <text>
        <r>
          <rPr>
            <sz val="9"/>
            <rFont val="Calibri"/>
            <scheme val="minor"/>
            <charset val="0"/>
          </rPr>
          <t>Pronto! Sabendo a quantidade comprada e o valor pago, esse campo vai fazer um cálculo automático e te dar o preço unitário, isto é, o valor por kg/L do produto.</t>
        </r>
      </text>
    </comment>
  </commentList>
</comments>
</file>

<file path=xl/comments3.xml><?xml version="1.0" encoding="utf-8"?>
<comments xmlns="http://schemas.openxmlformats.org/spreadsheetml/2006/main">
  <authors>
    <author>Rafael Trombaco</author>
  </authors>
  <commentList>
    <comment ref="B2" authorId="0">
      <text>
        <r>
          <rPr>
            <sz val="9"/>
            <rFont val="Calibri"/>
            <scheme val="minor"/>
            <charset val="0"/>
          </rPr>
          <t>Para você calcular com facilidade quanto paga no quilo do ovo inteiro, clara e gema</t>
        </r>
      </text>
    </comment>
    <comment ref="C3" authorId="0">
      <text>
        <r>
          <rPr>
            <sz val="9"/>
            <rFont val="Calibri"/>
            <scheme val="minor"/>
            <charset val="0"/>
          </rPr>
          <t>O número de ovos contidos na bandeja</t>
        </r>
      </text>
    </comment>
    <comment ref="D3" authorId="0">
      <text>
        <r>
          <rPr>
            <sz val="9"/>
            <rFont val="Calibri"/>
            <scheme val="minor"/>
            <charset val="0"/>
          </rPr>
          <t>Quanto você pagou na bandeja</t>
        </r>
      </text>
    </comment>
    <comment ref="E3" authorId="0">
      <text>
        <r>
          <rPr>
            <sz val="9"/>
            <rFont val="Calibri"/>
            <scheme val="minor"/>
            <charset val="0"/>
          </rPr>
          <t xml:space="preserve">Pronto! Sabendo a quantidade comprada e o valor pago, esse campo vai fazer um cálculo automático e te dar o preço por kg do </t>
        </r>
        <r>
          <rPr>
            <b/>
            <sz val="9"/>
            <rFont val="Calibri"/>
            <scheme val="minor"/>
            <charset val="0"/>
          </rPr>
          <t>ovo inteiro</t>
        </r>
      </text>
    </comment>
    <comment ref="F3" authorId="0">
      <text>
        <r>
          <rPr>
            <sz val="9"/>
            <rFont val="Calibri"/>
            <scheme val="minor"/>
            <charset val="0"/>
          </rPr>
          <t xml:space="preserve">Pronto! Sabendo a quantidade comprada e o valor pago, esse campo vai fazer um cálculo automático e te dar o preço por kg referente somente à </t>
        </r>
        <r>
          <rPr>
            <b/>
            <sz val="9"/>
            <rFont val="Calibri"/>
            <scheme val="minor"/>
            <charset val="0"/>
          </rPr>
          <t>clara do ovo</t>
        </r>
      </text>
    </comment>
    <comment ref="G3" authorId="0">
      <text>
        <r>
          <rPr>
            <sz val="9"/>
            <rFont val="Calibri"/>
            <scheme val="minor"/>
            <charset val="0"/>
          </rPr>
          <t xml:space="preserve">Pronto! Sabendo a quantidade comprada e o valor pago, esse campo vai fazer um cálculo automático e te dar o preço por kg referente somente à </t>
        </r>
        <r>
          <rPr>
            <b/>
            <sz val="9"/>
            <rFont val="Calibri"/>
            <scheme val="minor"/>
            <charset val="0"/>
          </rPr>
          <t>gema do ovo</t>
        </r>
      </text>
    </comment>
    <comment ref="B4" authorId="0">
      <text>
        <r>
          <rPr>
            <sz val="9"/>
            <rFont val="Calibri"/>
            <scheme val="minor"/>
            <charset val="0"/>
          </rPr>
          <t>Aproximadamente 67g por unidade (40g de clara e 20g de gema)</t>
        </r>
      </text>
    </comment>
    <comment ref="I4" authorId="0">
      <text>
        <r>
          <rPr>
            <sz val="9"/>
            <rFont val="Calibri"/>
            <scheme val="minor"/>
            <charset val="0"/>
          </rPr>
          <t>A partir da quantidade pedida numa receita, saiba aproximadamente quantas unidades de ovo inteiro, clara ou gema você vai precisar.</t>
        </r>
      </text>
    </comment>
    <comment ref="B5" authorId="0">
      <text>
        <r>
          <rPr>
            <sz val="9"/>
            <rFont val="Calibri"/>
            <scheme val="minor"/>
            <charset val="0"/>
          </rPr>
          <t>Aproximadamente 62g por unidade (37g de clara e 18g de gema)</t>
        </r>
      </text>
    </comment>
    <comment ref="K5" authorId="0">
      <text>
        <r>
          <rPr>
            <sz val="9"/>
            <rFont val="Calibri"/>
            <scheme val="minor"/>
            <charset val="0"/>
          </rPr>
          <t>Insira aqui quantos gramas sua receita pede</t>
        </r>
      </text>
    </comment>
    <comment ref="B6" authorId="0">
      <text>
        <r>
          <rPr>
            <sz val="9"/>
            <rFont val="Calibri"/>
            <scheme val="minor"/>
            <charset val="0"/>
          </rPr>
          <t>Aproximadamente 57g por unidade (34g de clara e 17g de gema)</t>
        </r>
      </text>
    </comment>
    <comment ref="K6" authorId="0">
      <text>
        <r>
          <rPr>
            <sz val="9"/>
            <rFont val="Calibri"/>
            <scheme val="minor"/>
            <charset val="0"/>
          </rPr>
          <t>Clique na célula e selecione, dentre as opções, qual ingrediente a receita pede</t>
        </r>
      </text>
    </comment>
    <comment ref="B7" authorId="0">
      <text>
        <r>
          <rPr>
            <sz val="9"/>
            <rFont val="Calibri"/>
            <scheme val="minor"/>
            <charset val="0"/>
          </rPr>
          <t>Aproximadamente 52g por unidade (31g de clara e 15g de gema)</t>
        </r>
      </text>
    </comment>
    <comment ref="K7" authorId="0">
      <text>
        <r>
          <rPr>
            <sz val="9"/>
            <rFont val="Calibri"/>
            <scheme val="minor"/>
            <charset val="0"/>
          </rPr>
          <t>Escolha, entre as opções da célula, qual o tamanho dos ovos que você irá usar (essa informação pode ser encontrada na embalagem dos ovos)</t>
        </r>
      </text>
    </comment>
    <comment ref="B8" authorId="0">
      <text>
        <r>
          <rPr>
            <sz val="9"/>
            <rFont val="Calibri"/>
            <scheme val="minor"/>
            <charset val="0"/>
          </rPr>
          <t>Aproximadamente 47g por unidade (28g de clara e 14g de gema)</t>
        </r>
      </text>
    </comment>
    <comment ref="B9" authorId="0">
      <text>
        <r>
          <rPr>
            <sz val="9"/>
            <rFont val="Calibri"/>
            <scheme val="minor"/>
            <charset val="0"/>
          </rPr>
          <t>Aproximadamente 62g por unidade (25g de clara e 12g de gema)</t>
        </r>
      </text>
    </comment>
    <comment ref="K9" authorId="0">
      <text>
        <r>
          <rPr>
            <sz val="9"/>
            <rFont val="Calibri"/>
            <scheme val="minor"/>
            <charset val="0"/>
          </rPr>
          <t>Pronto! Esse é o número aproximado de unidades que você vai precisar. Mas não se esqueça, como os ovos podem variar em tamanho, é sempre bom ter algumas unidades a mais para não faltar.</t>
        </r>
      </text>
    </comment>
  </commentList>
</comments>
</file>

<file path=xl/sharedStrings.xml><?xml version="1.0" encoding="utf-8"?>
<sst xmlns="http://schemas.openxmlformats.org/spreadsheetml/2006/main" count="132" uniqueCount="73">
  <si>
    <t>Ficha técnica</t>
  </si>
  <si>
    <t>Foto do produto para referência</t>
  </si>
  <si>
    <t>Slice cake arco-íris</t>
  </si>
  <si>
    <t>Código</t>
  </si>
  <si>
    <t>Rendimento (em gramas)</t>
  </si>
  <si>
    <t>Rendimento (em unidades)</t>
  </si>
  <si>
    <t>Tempo de preparo</t>
  </si>
  <si>
    <t>5h</t>
  </si>
  <si>
    <t>Ingrediente</t>
  </si>
  <si>
    <t>Quantidade líquida</t>
  </si>
  <si>
    <t>Unidade de medida</t>
  </si>
  <si>
    <t>Preço por kg/L</t>
  </si>
  <si>
    <t xml:space="preserve">Custo por ingrediente </t>
  </si>
  <si>
    <t>MASSA NEUTRA</t>
  </si>
  <si>
    <t>Manteiga sem sal</t>
  </si>
  <si>
    <t>kg</t>
  </si>
  <si>
    <t>Açúcar refinado</t>
  </si>
  <si>
    <t>Ovos inteiros</t>
  </si>
  <si>
    <t>Farinha de trigo</t>
  </si>
  <si>
    <t>Leite integral</t>
  </si>
  <si>
    <t>L</t>
  </si>
  <si>
    <t>Fermento em pó</t>
  </si>
  <si>
    <t>Sal</t>
  </si>
  <si>
    <t>Corante em gel amarelo</t>
  </si>
  <si>
    <t>Corante em gel rosa</t>
  </si>
  <si>
    <t>Corante em gel azul</t>
  </si>
  <si>
    <t>MOUSSE DE BRIGADEIRO BRANCO</t>
  </si>
  <si>
    <t>Leite condensado</t>
  </si>
  <si>
    <t>Creme de leite</t>
  </si>
  <si>
    <t>Glucose de milho</t>
  </si>
  <si>
    <t>Chocolate branco</t>
  </si>
  <si>
    <t>Gelatina em pó sem sabor</t>
  </si>
  <si>
    <t>Água</t>
  </si>
  <si>
    <t>Chantilly</t>
  </si>
  <si>
    <t>MONTAGEM E DECORAÇÃO</t>
  </si>
  <si>
    <t>Cobertura fracionada branca</t>
  </si>
  <si>
    <t>Pó perolado</t>
  </si>
  <si>
    <t>Pó perolado azul</t>
  </si>
  <si>
    <t>Concorrência</t>
  </si>
  <si>
    <t>Custos e preços</t>
  </si>
  <si>
    <t>Preço mínimo dos concorrentes</t>
  </si>
  <si>
    <t>Custo total da receita</t>
  </si>
  <si>
    <t>Preço máximo dos concorrentes</t>
  </si>
  <si>
    <t>Custo por unidade</t>
  </si>
  <si>
    <t>Preço médio dos concorrentes</t>
  </si>
  <si>
    <t xml:space="preserve">Preço sugerido de venda (x5) </t>
  </si>
  <si>
    <t>Preço sugerido de venda (x3)</t>
  </si>
  <si>
    <t>Preço de venda definido por mim</t>
  </si>
  <si>
    <t>Todos os direitos reservados. eduK.com.br
Conforme a Lei nº 9.610/98, é proibida a reprodução total e parcial ou divulgação comercial deste material sem autorização prévia e expressa do autor (artigo 29).</t>
  </si>
  <si>
    <t>Modo de preparo</t>
  </si>
  <si>
    <r>
      <rPr>
        <b/>
        <sz val="10.5"/>
        <color theme="1"/>
        <rFont val="Calibri"/>
        <charset val="134"/>
        <scheme val="minor"/>
      </rPr>
      <t xml:space="preserve">PREPARO DA MASSA NEUTRA
</t>
    </r>
    <r>
      <rPr>
        <sz val="10.5"/>
        <color theme="1"/>
        <rFont val="Calibri"/>
        <charset val="134"/>
        <scheme val="minor"/>
      </rPr>
      <t>• Preaqueça o forno a 180ºC e deixe 3 assadeiras retangulares de 11x25 cm com 4 cm de altura forradas com papel-manteiga.
• Na batedeira, bata a manteiga com o açúcar até clarear.
• Adicione os ovos aos poucos e continue batendo devagar.
• Alterne o leite e o trigo já misturado com o fermento, misturando até homogeneizar.
• Divida a massa em 3 partes iguais.
• Tinja cada parte com um corante e coloque nas assadeiras.
• Leve para assar por aproximadamente 30 minutos.</t>
    </r>
    <r>
      <rPr>
        <b/>
        <sz val="10.5"/>
        <color theme="1"/>
        <rFont val="Calibri"/>
        <charset val="134"/>
        <scheme val="minor"/>
      </rPr>
      <t xml:space="preserve">
PREPARO DA MOUSSE DE BRIGADEIRO BRANCO 
</t>
    </r>
    <r>
      <rPr>
        <sz val="10.5"/>
        <color theme="1"/>
        <rFont val="Calibri"/>
        <charset val="134"/>
        <scheme val="minor"/>
      </rPr>
      <t>• Hidrate a gelatina na água e reserve.
• Em uma panela, leve ao fogo baixo o leite condensado, o creme de leite, a glucose e o chocolate branco bem picado.
• Misture sem parar até começar a ferver. Conte 3 minutos após a fervura, mexendo sempre, e então retire do fogo.
• Derreta a gelatina no micro-ondas e misture no creme recém-tirado do fogo.
• Deixe esfriar e adicione o chantilly batido.</t>
    </r>
    <r>
      <rPr>
        <b/>
        <sz val="10.5"/>
        <color theme="1"/>
        <rFont val="Calibri"/>
        <charset val="134"/>
        <scheme val="minor"/>
      </rPr>
      <t xml:space="preserve">
MONTAGEM E DECORAÇÃO
</t>
    </r>
    <r>
      <rPr>
        <sz val="10.5"/>
        <color theme="1"/>
        <rFont val="Calibri"/>
        <charset val="134"/>
        <scheme val="minor"/>
      </rPr>
      <t>• Em uma assadeira retangular de 11x25 cm por 8 cm de altura, coloque um saco plástico de congelamento.
• Comece colocando o primeiro bolo e aplique o recheio de mousse de brigadeiro branco com ajuda de uma manga de confeitar com bico perlê 2A.
• Repita o processo até completar o terceiro bolo.
• Feche a sacola e leve à geladeira por 4 horas.
• Após o descanso na geladeira, retire o bolo da forma, corte-o em fatias do tamanho desejado e decore com mousse de brigadeiro branco em formato de bolinhas, farelos dos bolos coloridos misturados e nuvens feitas com cobertura fracionada branca. Pinte as nuvens com pó perolado e azul.</t>
    </r>
    <r>
      <rPr>
        <b/>
        <sz val="10.5"/>
        <color theme="1"/>
        <rFont val="Calibri"/>
        <charset val="134"/>
        <scheme val="minor"/>
      </rPr>
      <t xml:space="preserve">
</t>
    </r>
    <r>
      <rPr>
        <sz val="10.5"/>
        <color theme="1"/>
        <rFont val="Calibri"/>
        <charset val="134"/>
        <scheme val="minor"/>
      </rPr>
      <t xml:space="preserve">
</t>
    </r>
  </si>
  <si>
    <t xml:space="preserve">  </t>
  </si>
  <si>
    <t>Calculadora de preço por kg/L</t>
  </si>
  <si>
    <t>Produto</t>
  </si>
  <si>
    <t>Quantidade comprada</t>
  </si>
  <si>
    <t>Preço pago</t>
  </si>
  <si>
    <t>Preço do kg/L</t>
  </si>
  <si>
    <t>Calculadora de preço por kg de ovos inteiros, claras e gemas</t>
  </si>
  <si>
    <t>Tamanho do ovo</t>
  </si>
  <si>
    <t>Preço do kg do ovo inteiro</t>
  </si>
  <si>
    <t>Preço do kg da clara</t>
  </si>
  <si>
    <t>Preço do kg da gema</t>
  </si>
  <si>
    <t>Jumbo</t>
  </si>
  <si>
    <t>Conversor de gramas em unidades</t>
  </si>
  <si>
    <t>Extra</t>
  </si>
  <si>
    <t>A receita pede quantos gramas?</t>
  </si>
  <si>
    <t>Grande</t>
  </si>
  <si>
    <t>São ovos inteiros, claras ou gemas?</t>
  </si>
  <si>
    <t>Médio</t>
  </si>
  <si>
    <t>Qual o tamanho dos ovos que você irá usar?</t>
  </si>
  <si>
    <t>Pequeno</t>
  </si>
  <si>
    <t>Industrial</t>
  </si>
  <si>
    <t>Você vai precisar de aproximadamente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</si>
</sst>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[$R$-416]\ * #,##0.00_-;\-[$R$-416]\ * #,##0.00_-;_-[$R$-416]\ * &quot;-&quot;??_-;_-@_-"/>
    <numFmt numFmtId="181" formatCode="_-[$R$-416]\ * #,##0.00_-;\-[$R$-416]\ * #,##0.00_-;_-[$R$-416]\ * &quot;-&quot;???_-;_-@_-"/>
    <numFmt numFmtId="182" formatCode="0.000"/>
    <numFmt numFmtId="183" formatCode="0.0000"/>
  </numFmts>
  <fonts count="38">
    <font>
      <sz val="12"/>
      <color theme="1"/>
      <name val="Calibri"/>
      <charset val="134"/>
      <scheme val="minor"/>
    </font>
    <font>
      <sz val="12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0" tint="-0.499984740745262"/>
      <name val="Calibri"/>
      <charset val="134"/>
      <scheme val="minor"/>
    </font>
    <font>
      <sz val="8"/>
      <color theme="0" tint="-0.499984740745262"/>
      <name val="Calibri"/>
      <charset val="134"/>
      <scheme val="minor"/>
    </font>
    <font>
      <sz val="10"/>
      <color theme="1" tint="0.499984740745262"/>
      <name val="Calibri"/>
      <charset val="134"/>
      <scheme val="minor"/>
    </font>
    <font>
      <sz val="10.5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.5"/>
      <color theme="1"/>
      <name val="Calibri"/>
      <charset val="134"/>
      <scheme val="minor"/>
    </font>
    <font>
      <sz val="9"/>
      <name val="Calibri"/>
      <charset val="0"/>
      <scheme val="minor"/>
    </font>
    <font>
      <sz val="9"/>
      <name val="Calibri"/>
      <charset val="134"/>
    </font>
    <font>
      <sz val="9"/>
      <name val="Segoe UI"/>
      <charset val="134"/>
    </font>
    <font>
      <b/>
      <sz val="9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AF3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theme="1" tint="0.249946592608417"/>
      </left>
      <right/>
      <top style="medium">
        <color theme="1" tint="0.249946592608417"/>
      </top>
      <bottom/>
      <diagonal/>
    </border>
    <border>
      <left/>
      <right/>
      <top style="medium">
        <color theme="1" tint="0.249946592608417"/>
      </top>
      <bottom/>
      <diagonal/>
    </border>
    <border>
      <left/>
      <right style="medium">
        <color theme="1" tint="0.249946592608417"/>
      </right>
      <top style="medium">
        <color theme="1" tint="0.249946592608417"/>
      </top>
      <bottom/>
      <diagonal/>
    </border>
    <border>
      <left style="medium">
        <color theme="1" tint="0.249946592608417"/>
      </left>
      <right/>
      <top/>
      <bottom/>
      <diagonal/>
    </border>
    <border>
      <left/>
      <right style="medium">
        <color theme="1" tint="0.249946592608417"/>
      </right>
      <top/>
      <bottom/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/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medium">
        <color theme="1" tint="0.249946592608417"/>
      </right>
      <top style="thin">
        <color theme="0" tint="-0.149998474074526"/>
      </top>
      <bottom style="thin">
        <color theme="0" tint="-0.149998474074526"/>
      </bottom>
      <diagonal/>
    </border>
    <border>
      <left style="medium">
        <color theme="1" tint="0.249946592608417"/>
      </left>
      <right/>
      <top/>
      <bottom style="medium">
        <color theme="1" tint="0.249946592608417"/>
      </bottom>
      <diagonal/>
    </border>
    <border>
      <left/>
      <right/>
      <top/>
      <bottom style="medium">
        <color theme="1" tint="0.249946592608417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medium">
        <color theme="1" tint="0.249946592608417"/>
      </bottom>
      <diagonal/>
    </border>
    <border>
      <left style="thin">
        <color theme="0" tint="-0.149998474074526"/>
      </left>
      <right/>
      <top style="thin">
        <color theme="0" tint="-0.149998474074526"/>
      </top>
      <bottom style="medium">
        <color theme="1" tint="0.249946592608417"/>
      </bottom>
      <diagonal/>
    </border>
    <border>
      <left style="thin">
        <color theme="0" tint="-0.149998474074526"/>
      </left>
      <right style="medium">
        <color theme="1" tint="0.249946592608417"/>
      </right>
      <top style="thin">
        <color theme="0" tint="-0.149998474074526"/>
      </top>
      <bottom style="medium">
        <color theme="1" tint="0.249946592608417"/>
      </bottom>
      <diagonal/>
    </border>
    <border>
      <left/>
      <right style="medium">
        <color theme="1" tint="0.249946592608417"/>
      </right>
      <top/>
      <bottom style="medium">
        <color theme="1" tint="0.24994659260841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0" tint="-0.349986266670736"/>
      </bottom>
      <diagonal/>
    </border>
    <border>
      <left/>
      <right style="thin">
        <color auto="1"/>
      </right>
      <top/>
      <bottom style="thin">
        <color theme="0" tint="-0.349986266670736"/>
      </bottom>
      <diagonal/>
    </border>
    <border>
      <left style="thin">
        <color auto="1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auto="1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 tint="-0.149998474074526"/>
      </bottom>
      <diagonal/>
    </border>
    <border>
      <left/>
      <right/>
      <top style="thin">
        <color theme="0" tint="-0.149998474074526"/>
      </top>
      <bottom style="thin">
        <color theme="0" tint="-0.149998474074526"/>
      </bottom>
      <diagonal/>
    </border>
    <border>
      <left/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/>
      <top style="thin">
        <color theme="0" tint="-0.149998474074526"/>
      </top>
      <bottom/>
      <diagonal/>
    </border>
    <border>
      <left/>
      <right style="thin">
        <color theme="0" tint="-0.149998474074526"/>
      </right>
      <top style="thin">
        <color theme="0" tint="-0.149998474074526"/>
      </top>
      <bottom/>
      <diagonal/>
    </border>
    <border>
      <left style="thin">
        <color theme="0" tint="-0.149998474074526"/>
      </left>
      <right/>
      <top/>
      <bottom/>
      <diagonal/>
    </border>
    <border>
      <left/>
      <right style="thin">
        <color theme="0" tint="-0.149998474074526"/>
      </right>
      <top/>
      <bottom/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/>
      <diagonal/>
    </border>
    <border>
      <left style="thin">
        <color theme="0" tint="-0.149998474074526"/>
      </left>
      <right style="thin">
        <color theme="0" tint="-0.149998474074526"/>
      </right>
      <top/>
      <bottom style="thin">
        <color theme="0" tint="-0.149998474074526"/>
      </bottom>
      <diagonal/>
    </border>
    <border>
      <left/>
      <right style="thin">
        <color theme="0" tint="-0.149998474074526"/>
      </right>
      <top/>
      <bottom style="thin">
        <color theme="0" tint="-0.14999847407452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0" borderId="3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39" applyNumberFormat="0" applyAlignment="0" applyProtection="0">
      <alignment vertical="center"/>
    </xf>
    <xf numFmtId="0" fontId="23" fillId="12" borderId="40" applyNumberFormat="0" applyAlignment="0" applyProtection="0">
      <alignment vertical="center"/>
    </xf>
    <xf numFmtId="0" fontId="24" fillId="12" borderId="39" applyNumberFormat="0" applyAlignment="0" applyProtection="0">
      <alignment vertical="center"/>
    </xf>
    <xf numFmtId="0" fontId="25" fillId="13" borderId="41" applyNumberFormat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</cellStyleXfs>
  <cellXfs count="109">
    <xf numFmtId="0" fontId="0" fillId="0" borderId="0" xfId="0"/>
    <xf numFmtId="0" fontId="0" fillId="0" borderId="0" xfId="0" applyFont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0" fillId="0" borderId="4" xfId="0" applyFont="1" applyBorder="1" applyProtection="1"/>
    <xf numFmtId="0" fontId="0" fillId="0" borderId="0" xfId="0" applyFont="1" applyBorder="1" applyProtection="1">
      <protection locked="0"/>
    </xf>
    <xf numFmtId="180" fontId="0" fillId="0" borderId="6" xfId="0" applyNumberFormat="1" applyFont="1" applyBorder="1" applyProtection="1">
      <protection locked="0"/>
    </xf>
    <xf numFmtId="180" fontId="0" fillId="4" borderId="7" xfId="0" applyNumberFormat="1" applyFont="1" applyFill="1" applyBorder="1" applyProtection="1"/>
    <xf numFmtId="181" fontId="0" fillId="5" borderId="6" xfId="0" applyNumberFormat="1" applyFont="1" applyFill="1" applyBorder="1" applyProtection="1"/>
    <xf numFmtId="180" fontId="0" fillId="6" borderId="8" xfId="0" applyNumberFormat="1" applyFont="1" applyFill="1" applyBorder="1" applyProtection="1"/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</xf>
    <xf numFmtId="0" fontId="1" fillId="0" borderId="0" xfId="0" applyFont="1" applyBorder="1" applyProtection="1"/>
    <xf numFmtId="0" fontId="1" fillId="0" borderId="5" xfId="0" applyFont="1" applyBorder="1" applyProtection="1"/>
    <xf numFmtId="0" fontId="0" fillId="0" borderId="9" xfId="0" applyFont="1" applyBorder="1" applyProtection="1"/>
    <xf numFmtId="0" fontId="0" fillId="0" borderId="10" xfId="0" applyFont="1" applyBorder="1" applyProtection="1">
      <protection locked="0"/>
    </xf>
    <xf numFmtId="180" fontId="0" fillId="0" borderId="11" xfId="0" applyNumberFormat="1" applyFont="1" applyBorder="1" applyProtection="1">
      <protection locked="0"/>
    </xf>
    <xf numFmtId="180" fontId="0" fillId="4" borderId="12" xfId="0" applyNumberFormat="1" applyFont="1" applyFill="1" applyBorder="1" applyProtection="1"/>
    <xf numFmtId="181" fontId="0" fillId="5" borderId="11" xfId="0" applyNumberFormat="1" applyFont="1" applyFill="1" applyBorder="1" applyProtection="1"/>
    <xf numFmtId="180" fontId="0" fillId="6" borderId="13" xfId="0" applyNumberFormat="1" applyFont="1" applyFill="1" applyBorder="1" applyProtection="1"/>
    <xf numFmtId="0" fontId="1" fillId="3" borderId="9" xfId="0" applyFont="1" applyFill="1" applyBorder="1" applyAlignment="1" applyProtection="1">
      <alignment vertical="center" wrapText="1"/>
    </xf>
    <xf numFmtId="0" fontId="0" fillId="0" borderId="10" xfId="0" applyFont="1" applyFill="1" applyBorder="1" applyAlignment="1" applyProtection="1">
      <alignment vertical="center"/>
    </xf>
    <xf numFmtId="0" fontId="0" fillId="0" borderId="14" xfId="0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5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0" fillId="0" borderId="19" xfId="0" applyBorder="1"/>
    <xf numFmtId="0" fontId="0" fillId="0" borderId="21" xfId="0" applyFont="1" applyBorder="1" applyProtection="1">
      <protection locked="0"/>
    </xf>
    <xf numFmtId="182" fontId="0" fillId="0" borderId="0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180" fontId="0" fillId="0" borderId="0" xfId="0" applyNumberFormat="1" applyBorder="1" applyAlignment="1" applyProtection="1">
      <alignment horizontal="center"/>
      <protection locked="0"/>
    </xf>
    <xf numFmtId="180" fontId="0" fillId="4" borderId="22" xfId="0" applyNumberFormat="1" applyFill="1" applyBorder="1" applyAlignment="1" applyProtection="1">
      <alignment horizontal="center"/>
    </xf>
    <xf numFmtId="182" fontId="0" fillId="0" borderId="18" xfId="0" applyNumberFormat="1" applyBorder="1" applyProtection="1"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82" fontId="0" fillId="0" borderId="23" xfId="0" applyNumberFormat="1" applyBorder="1" applyProtection="1">
      <protection locked="0"/>
    </xf>
    <xf numFmtId="182" fontId="0" fillId="0" borderId="24" xfId="0" applyNumberForma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180" fontId="0" fillId="4" borderId="25" xfId="0" applyNumberFormat="1" applyFill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7" borderId="27" xfId="0" applyFont="1" applyFill="1" applyBorder="1" applyAlignment="1" applyProtection="1">
      <alignment horizontal="center" vertical="center" wrapText="1"/>
      <protection locked="0"/>
    </xf>
    <xf numFmtId="0" fontId="3" fillId="7" borderId="28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vertical="center" wrapText="1"/>
      <protection locked="0"/>
    </xf>
    <xf numFmtId="0" fontId="4" fillId="0" borderId="30" xfId="0" applyFont="1" applyFill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horizontal="left" wrapText="1"/>
    </xf>
    <xf numFmtId="0" fontId="0" fillId="0" borderId="6" xfId="0" applyFont="1" applyBorder="1" applyAlignment="1" applyProtection="1">
      <alignment horizontal="left" wrapText="1"/>
      <protection locked="0"/>
    </xf>
    <xf numFmtId="0" fontId="4" fillId="0" borderId="31" xfId="0" applyFont="1" applyFill="1" applyBorder="1" applyAlignment="1" applyProtection="1">
      <alignment vertical="center" wrapText="1"/>
      <protection locked="0"/>
    </xf>
    <xf numFmtId="0" fontId="4" fillId="0" borderId="32" xfId="0" applyFont="1" applyFill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6" fillId="7" borderId="6" xfId="0" applyFont="1" applyFill="1" applyBorder="1" applyProtection="1">
      <protection locked="0"/>
    </xf>
    <xf numFmtId="0" fontId="0" fillId="7" borderId="6" xfId="0" applyFont="1" applyFill="1" applyBorder="1" applyProtection="1">
      <protection locked="0"/>
    </xf>
    <xf numFmtId="0" fontId="0" fillId="7" borderId="6" xfId="0" applyFont="1" applyFill="1" applyBorder="1" applyAlignment="1" applyProtection="1">
      <alignment horizontal="center"/>
      <protection locked="0"/>
    </xf>
    <xf numFmtId="0" fontId="0" fillId="7" borderId="6" xfId="0" applyFont="1" applyFill="1" applyBorder="1" applyProtection="1"/>
    <xf numFmtId="0" fontId="0" fillId="0" borderId="6" xfId="0" applyFont="1" applyBorder="1" applyProtection="1">
      <protection locked="0"/>
    </xf>
    <xf numFmtId="182" fontId="0" fillId="0" borderId="6" xfId="0" applyNumberFormat="1" applyFont="1" applyBorder="1" applyProtection="1">
      <protection locked="0"/>
    </xf>
    <xf numFmtId="0" fontId="0" fillId="0" borderId="6" xfId="0" applyFont="1" applyBorder="1" applyAlignment="1" applyProtection="1">
      <alignment horizontal="center" wrapText="1"/>
      <protection locked="0"/>
    </xf>
    <xf numFmtId="181" fontId="0" fillId="8" borderId="6" xfId="0" applyNumberFormat="1" applyFont="1" applyFill="1" applyBorder="1" applyProtection="1"/>
    <xf numFmtId="0" fontId="6" fillId="7" borderId="6" xfId="0" applyFont="1" applyFill="1" applyBorder="1" applyAlignment="1" applyProtection="1">
      <alignment wrapText="1"/>
      <protection locked="0"/>
    </xf>
    <xf numFmtId="180" fontId="0" fillId="7" borderId="6" xfId="0" applyNumberFormat="1" applyFont="1" applyFill="1" applyBorder="1" applyProtection="1">
      <protection locked="0"/>
    </xf>
    <xf numFmtId="180" fontId="0" fillId="7" borderId="6" xfId="0" applyNumberFormat="1" applyFont="1" applyFill="1" applyBorder="1" applyProtection="1"/>
    <xf numFmtId="180" fontId="0" fillId="8" borderId="6" xfId="0" applyNumberFormat="1" applyFont="1" applyFill="1" applyBorder="1" applyProtection="1"/>
    <xf numFmtId="183" fontId="0" fillId="0" borderId="6" xfId="0" applyNumberFormat="1" applyFont="1" applyBorder="1" applyProtection="1">
      <protection locked="0"/>
    </xf>
    <xf numFmtId="180" fontId="0" fillId="8" borderId="33" xfId="0" applyNumberFormat="1" applyFont="1" applyFill="1" applyBorder="1" applyProtection="1"/>
    <xf numFmtId="0" fontId="0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/>
    </xf>
    <xf numFmtId="0" fontId="0" fillId="2" borderId="0" xfId="0" applyFont="1" applyFill="1" applyProtection="1"/>
    <xf numFmtId="180" fontId="0" fillId="2" borderId="0" xfId="0" applyNumberFormat="1" applyFont="1" applyFill="1" applyBorder="1" applyProtection="1">
      <protection locked="0"/>
    </xf>
    <xf numFmtId="0" fontId="0" fillId="9" borderId="6" xfId="0" applyFont="1" applyFill="1" applyBorder="1" applyAlignment="1" applyProtection="1">
      <alignment horizontal="left"/>
    </xf>
    <xf numFmtId="180" fontId="0" fillId="0" borderId="7" xfId="0" applyNumberFormat="1" applyFont="1" applyBorder="1" applyProtection="1">
      <protection locked="0"/>
    </xf>
    <xf numFmtId="0" fontId="7" fillId="9" borderId="6" xfId="0" applyFont="1" applyFill="1" applyBorder="1" applyAlignment="1" applyProtection="1">
      <alignment horizontal="left" wrapText="1"/>
    </xf>
    <xf numFmtId="180" fontId="0" fillId="8" borderId="34" xfId="0" applyNumberFormat="1" applyFont="1" applyFill="1" applyBorder="1" applyProtection="1"/>
    <xf numFmtId="180" fontId="0" fillId="8" borderId="7" xfId="0" applyNumberFormat="1" applyFont="1" applyFill="1" applyBorder="1" applyProtection="1"/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wrapText="1"/>
    </xf>
    <xf numFmtId="180" fontId="0" fillId="0" borderId="0" xfId="0" applyNumberFormat="1" applyFont="1" applyProtection="1">
      <protection locked="0"/>
    </xf>
    <xf numFmtId="0" fontId="8" fillId="9" borderId="26" xfId="0" applyFont="1" applyFill="1" applyBorder="1" applyAlignment="1" applyProtection="1">
      <alignment horizontal="left" wrapText="1"/>
    </xf>
    <xf numFmtId="0" fontId="8" fillId="9" borderId="35" xfId="0" applyFont="1" applyFill="1" applyBorder="1" applyAlignment="1" applyProtection="1">
      <alignment horizontal="left" wrapText="1"/>
    </xf>
    <xf numFmtId="180" fontId="6" fillId="0" borderId="6" xfId="0" applyNumberFormat="1" applyFont="1" applyBorder="1" applyProtection="1">
      <protection locked="0"/>
    </xf>
    <xf numFmtId="0" fontId="9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wrapText="1"/>
    </xf>
    <xf numFmtId="0" fontId="5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180" fontId="2" fillId="2" borderId="0" xfId="0" applyNumberFormat="1" applyFont="1" applyFill="1" applyProtection="1"/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27" xfId="0" applyFont="1" applyBorder="1" applyAlignment="1" applyProtection="1">
      <alignment horizontal="left" vertical="top" wrapText="1"/>
      <protection locked="0"/>
    </xf>
    <xf numFmtId="0" fontId="12" fillId="0" borderId="28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numFmt numFmtId="184" formatCode=";;;"/>
    </dxf>
    <dxf>
      <fill>
        <patternFill patternType="solid">
          <bgColor theme="4" tint="0.799981688894314"/>
        </patternFill>
      </fill>
    </dxf>
    <dxf>
      <fill>
        <patternFill patternType="solid">
          <bgColor theme="5" tint="0.799981688894314"/>
        </patternFill>
      </fill>
    </dxf>
    <dxf>
      <fill>
        <patternFill patternType="solid">
          <bgColor rgb="FFFFFF66"/>
        </patternFill>
      </fill>
    </dxf>
  </dxfs>
  <tableStyles count="0" defaultTableStyle="TableStyleMedium9" defaultPivotStyle="PivotStyleMedium7"/>
  <colors>
    <mruColors>
      <color rgb="00FFFF66"/>
      <color rgb="00FF9999"/>
      <color rgb="00FFFF99"/>
      <color rgb="00FAF362"/>
      <color rgb="00FFCCFF"/>
      <color rgb="00FF99FF"/>
      <color rgb="00FFCCCC"/>
      <color rgb="00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57150</xdr:colOff>
      <xdr:row>1</xdr:row>
      <xdr:rowOff>70029</xdr:rowOff>
    </xdr:from>
    <xdr:to>
      <xdr:col>4</xdr:col>
      <xdr:colOff>923924</xdr:colOff>
      <xdr:row>5</xdr:row>
      <xdr:rowOff>102897</xdr:rowOff>
    </xdr:to>
    <xdr:pic>
      <xdr:nvPicPr>
        <xdr:cNvPr id="5" name="Imagem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248920"/>
          <a:ext cx="2171065" cy="122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67"/>
  <sheetViews>
    <sheetView tabSelected="1" zoomScalePageLayoutView="161" zoomScaleSheetLayoutView="115" topLeftCell="A23" workbookViewId="0">
      <selection activeCell="G33" sqref="G33"/>
    </sheetView>
  </sheetViews>
  <sheetFormatPr defaultColWidth="10.875" defaultRowHeight="15.5"/>
  <cols>
    <col min="1" max="1" width="30.625" style="50" customWidth="1"/>
    <col min="2" max="2" width="10" style="50" customWidth="1"/>
    <col min="3" max="3" width="10.375" style="51" customWidth="1"/>
    <col min="4" max="4" width="17.125" style="50" customWidth="1"/>
    <col min="5" max="5" width="12.5" style="50" customWidth="1"/>
    <col min="6" max="16384" width="10.875" style="50"/>
  </cols>
  <sheetData>
    <row r="1" ht="14.1" customHeight="1" spans="1:47">
      <c r="A1" s="52" t="s">
        <v>0</v>
      </c>
      <c r="B1" s="52"/>
      <c r="C1" s="53"/>
      <c r="D1" s="54" t="s">
        <v>1</v>
      </c>
      <c r="E1" s="54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ht="48.95" customHeight="1" spans="1:47">
      <c r="A2" s="55" t="s">
        <v>2</v>
      </c>
      <c r="B2" s="56"/>
      <c r="C2" s="57"/>
      <c r="D2" s="58"/>
      <c r="E2" s="5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ht="15" customHeight="1" spans="1:47">
      <c r="A3" s="60" t="s">
        <v>3</v>
      </c>
      <c r="B3" s="61">
        <v>1</v>
      </c>
      <c r="C3" s="61"/>
      <c r="D3" s="62"/>
      <c r="E3" s="6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</row>
    <row r="4" ht="15" customHeight="1" spans="1:47">
      <c r="A4" s="60" t="s">
        <v>4</v>
      </c>
      <c r="B4" s="64">
        <v>2000</v>
      </c>
      <c r="C4" s="64"/>
      <c r="D4" s="62"/>
      <c r="E4" s="63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</row>
    <row r="5" ht="15" customHeight="1" spans="1:47">
      <c r="A5" s="60" t="s">
        <v>5</v>
      </c>
      <c r="B5" s="61">
        <v>10</v>
      </c>
      <c r="C5" s="61"/>
      <c r="D5" s="62"/>
      <c r="E5" s="63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ht="15" customHeight="1" spans="1:47">
      <c r="A6" s="60" t="s">
        <v>6</v>
      </c>
      <c r="B6" s="64" t="s">
        <v>7</v>
      </c>
      <c r="C6" s="64"/>
      <c r="D6" s="62"/>
      <c r="E6" s="6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ht="33.75" customHeight="1" spans="1:47">
      <c r="A7" s="65" t="s">
        <v>8</v>
      </c>
      <c r="B7" s="65" t="s">
        <v>9</v>
      </c>
      <c r="C7" s="65" t="s">
        <v>10</v>
      </c>
      <c r="D7" s="65" t="s">
        <v>11</v>
      </c>
      <c r="E7" s="65" t="s">
        <v>12</v>
      </c>
      <c r="F7" s="66"/>
      <c r="G7" s="67"/>
      <c r="H7" s="6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ht="15" customHeight="1" spans="1:47">
      <c r="A8" s="68" t="s">
        <v>13</v>
      </c>
      <c r="B8" s="69"/>
      <c r="C8" s="70"/>
      <c r="D8" s="69"/>
      <c r="E8" s="71">
        <f>D8*B8*1.1</f>
        <v>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ht="15" customHeight="1" spans="1:47">
      <c r="A9" s="72" t="s">
        <v>14</v>
      </c>
      <c r="B9" s="73">
        <v>0.15</v>
      </c>
      <c r="C9" s="74" t="s">
        <v>15</v>
      </c>
      <c r="D9" s="10">
        <v>41.4</v>
      </c>
      <c r="E9" s="75">
        <f>D9*B9*1.1</f>
        <v>6.831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ht="15" customHeight="1" spans="1:47">
      <c r="A10" s="72" t="s">
        <v>16</v>
      </c>
      <c r="B10" s="73">
        <v>0.225</v>
      </c>
      <c r="C10" s="74" t="s">
        <v>15</v>
      </c>
      <c r="D10" s="10">
        <v>3.68</v>
      </c>
      <c r="E10" s="75">
        <f t="shared" ref="E10:E15" si="0">D10*B10*1.1</f>
        <v>0.9108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ht="15" customHeight="1" spans="1:47">
      <c r="A11" s="72" t="s">
        <v>17</v>
      </c>
      <c r="B11" s="73">
        <v>0.18</v>
      </c>
      <c r="C11" s="74" t="s">
        <v>15</v>
      </c>
      <c r="D11" s="10">
        <v>6.41</v>
      </c>
      <c r="E11" s="75">
        <f t="shared" si="0"/>
        <v>1.26918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ht="15" customHeight="1" spans="1:47">
      <c r="A12" s="72" t="s">
        <v>18</v>
      </c>
      <c r="B12" s="73">
        <v>0.33</v>
      </c>
      <c r="C12" s="74" t="s">
        <v>15</v>
      </c>
      <c r="D12" s="10">
        <v>2.38</v>
      </c>
      <c r="E12" s="75">
        <f t="shared" si="0"/>
        <v>0.86394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ht="15" customHeight="1" spans="1:47">
      <c r="A13" s="72" t="s">
        <v>19</v>
      </c>
      <c r="B13" s="73">
        <v>0.225</v>
      </c>
      <c r="C13" s="74" t="s">
        <v>20</v>
      </c>
      <c r="D13" s="10">
        <v>2.45</v>
      </c>
      <c r="E13" s="75">
        <f t="shared" si="0"/>
        <v>0.606375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ht="15" customHeight="1" spans="1:47">
      <c r="A14" s="72" t="s">
        <v>21</v>
      </c>
      <c r="B14" s="73">
        <v>0.015</v>
      </c>
      <c r="C14" s="74" t="s">
        <v>15</v>
      </c>
      <c r="D14" s="10">
        <v>27.8</v>
      </c>
      <c r="E14" s="75">
        <f t="shared" si="0"/>
        <v>0.4587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ht="15" customHeight="1" spans="1:47">
      <c r="A15" s="72" t="s">
        <v>22</v>
      </c>
      <c r="B15" s="73">
        <v>0.001</v>
      </c>
      <c r="C15" s="74" t="s">
        <v>15</v>
      </c>
      <c r="D15" s="10">
        <v>1.39</v>
      </c>
      <c r="E15" s="75">
        <f t="shared" si="0"/>
        <v>0.001529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ht="15" customHeight="1" spans="1:47">
      <c r="A16" s="72" t="s">
        <v>23</v>
      </c>
      <c r="B16" s="73">
        <v>0.002</v>
      </c>
      <c r="C16" s="74" t="s">
        <v>15</v>
      </c>
      <c r="D16" s="10">
        <v>120</v>
      </c>
      <c r="E16" s="75">
        <f t="shared" ref="E16:E30" si="1">D16*B16*1.1</f>
        <v>0.264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ht="15" customHeight="1" spans="1:47">
      <c r="A17" s="72" t="s">
        <v>24</v>
      </c>
      <c r="B17" s="73">
        <v>0.002</v>
      </c>
      <c r="C17" s="74" t="s">
        <v>15</v>
      </c>
      <c r="D17" s="10">
        <v>120</v>
      </c>
      <c r="E17" s="75">
        <f t="shared" si="1"/>
        <v>0.264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ht="15" customHeight="1" spans="1:47">
      <c r="A18" s="72" t="s">
        <v>25</v>
      </c>
      <c r="B18" s="73">
        <v>0.002</v>
      </c>
      <c r="C18" s="74" t="s">
        <v>15</v>
      </c>
      <c r="D18" s="10">
        <v>120</v>
      </c>
      <c r="E18" s="75">
        <f t="shared" si="1"/>
        <v>0.264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>
      <c r="A19" s="76" t="s">
        <v>26</v>
      </c>
      <c r="B19" s="69"/>
      <c r="C19" s="70"/>
      <c r="D19" s="77"/>
      <c r="E19" s="78">
        <f t="shared" si="1"/>
        <v>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ht="15" customHeight="1" spans="1:47">
      <c r="A20" s="72" t="s">
        <v>27</v>
      </c>
      <c r="B20" s="73">
        <v>0.395</v>
      </c>
      <c r="C20" s="74" t="s">
        <v>15</v>
      </c>
      <c r="D20" s="10">
        <v>11.8</v>
      </c>
      <c r="E20" s="75">
        <f t="shared" si="1"/>
        <v>5.1271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ht="15" customHeight="1" spans="1:47">
      <c r="A21" s="72" t="s">
        <v>28</v>
      </c>
      <c r="B21" s="73">
        <v>0.15</v>
      </c>
      <c r="C21" s="74" t="s">
        <v>15</v>
      </c>
      <c r="D21" s="10">
        <v>11.1</v>
      </c>
      <c r="E21" s="75">
        <f t="shared" ref="E21:E25" si="2">D21*B21*1.1</f>
        <v>1.8315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ht="15" customHeight="1" spans="1:47">
      <c r="A22" s="72" t="s">
        <v>29</v>
      </c>
      <c r="B22" s="73">
        <v>0.03</v>
      </c>
      <c r="C22" s="74" t="s">
        <v>15</v>
      </c>
      <c r="D22" s="10">
        <v>18</v>
      </c>
      <c r="E22" s="75">
        <f t="shared" si="2"/>
        <v>0.594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ht="15" customHeight="1" spans="1:47">
      <c r="A23" s="72" t="s">
        <v>30</v>
      </c>
      <c r="B23" s="73">
        <v>0.05</v>
      </c>
      <c r="C23" s="74" t="s">
        <v>15</v>
      </c>
      <c r="D23" s="10">
        <v>29.99</v>
      </c>
      <c r="E23" s="75">
        <f t="shared" si="2"/>
        <v>1.64945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ht="15" customHeight="1" spans="1:47">
      <c r="A24" s="72" t="s">
        <v>31</v>
      </c>
      <c r="B24" s="73">
        <v>0.005</v>
      </c>
      <c r="C24" s="74" t="s">
        <v>15</v>
      </c>
      <c r="D24" s="10">
        <v>162</v>
      </c>
      <c r="E24" s="75">
        <f t="shared" si="2"/>
        <v>0.891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ht="15" customHeight="1" spans="1:47">
      <c r="A25" s="72" t="s">
        <v>32</v>
      </c>
      <c r="B25" s="73">
        <v>0.03</v>
      </c>
      <c r="C25" s="74" t="s">
        <v>20</v>
      </c>
      <c r="D25" s="10">
        <v>0</v>
      </c>
      <c r="E25" s="75">
        <f t="shared" si="2"/>
        <v>0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ht="15" customHeight="1" spans="1:47">
      <c r="A26" s="72" t="s">
        <v>33</v>
      </c>
      <c r="B26" s="73">
        <v>0.2</v>
      </c>
      <c r="C26" s="74" t="s">
        <v>15</v>
      </c>
      <c r="D26" s="10">
        <v>10.99</v>
      </c>
      <c r="E26" s="75">
        <f t="shared" si="1"/>
        <v>2.4178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ht="15" customHeight="1" spans="1:47">
      <c r="A27" s="68" t="s">
        <v>34</v>
      </c>
      <c r="B27" s="69"/>
      <c r="C27" s="70"/>
      <c r="D27" s="77"/>
      <c r="E27" s="78">
        <f t="shared" si="1"/>
        <v>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ht="15" customHeight="1" spans="1:47">
      <c r="A28" s="72" t="s">
        <v>35</v>
      </c>
      <c r="B28" s="73">
        <v>0.05</v>
      </c>
      <c r="C28" s="74" t="s">
        <v>15</v>
      </c>
      <c r="D28" s="10">
        <v>17.3</v>
      </c>
      <c r="E28" s="79">
        <f t="shared" si="1"/>
        <v>0.9515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ht="15" customHeight="1" spans="1:47">
      <c r="A29" s="72" t="s">
        <v>36</v>
      </c>
      <c r="B29" s="80">
        <v>0.0005</v>
      </c>
      <c r="C29" s="74" t="s">
        <v>15</v>
      </c>
      <c r="D29" s="10">
        <v>2763.33</v>
      </c>
      <c r="E29" s="79">
        <f t="shared" si="1"/>
        <v>1.5198315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ht="15" customHeight="1" spans="1:47">
      <c r="A30" s="72" t="s">
        <v>37</v>
      </c>
      <c r="B30" s="80">
        <v>0.0005</v>
      </c>
      <c r="C30" s="74" t="s">
        <v>15</v>
      </c>
      <c r="D30" s="10">
        <v>2763.33</v>
      </c>
      <c r="E30" s="81">
        <f t="shared" si="1"/>
        <v>1.5198315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ht="15" customHeight="1" spans="1:47">
      <c r="A31" s="52" t="s">
        <v>38</v>
      </c>
      <c r="B31" s="82"/>
      <c r="C31" s="83" t="s">
        <v>39</v>
      </c>
      <c r="D31" s="84"/>
      <c r="E31" s="85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ht="15" customHeight="1" spans="1:47">
      <c r="A32" s="86" t="s">
        <v>40</v>
      </c>
      <c r="B32" s="87">
        <v>8</v>
      </c>
      <c r="C32" s="88" t="s">
        <v>41</v>
      </c>
      <c r="D32" s="88"/>
      <c r="E32" s="89">
        <f>SUM(E8:E30)</f>
        <v>28.235537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ht="15" customHeight="1" spans="1:47">
      <c r="A33" s="86" t="s">
        <v>42</v>
      </c>
      <c r="B33" s="87">
        <v>15</v>
      </c>
      <c r="C33" s="88" t="s">
        <v>43</v>
      </c>
      <c r="D33" s="88"/>
      <c r="E33" s="79">
        <f>E32/B5</f>
        <v>2.8235537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ht="15" customHeight="1" spans="1:47">
      <c r="A34" s="86" t="s">
        <v>44</v>
      </c>
      <c r="B34" s="90">
        <f>AVERAGE(B32:B33)</f>
        <v>11.5</v>
      </c>
      <c r="C34" s="88" t="s">
        <v>45</v>
      </c>
      <c r="D34" s="88"/>
      <c r="E34" s="79">
        <f>E33*5</f>
        <v>14.1177685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ht="15" customHeight="1" spans="1:47">
      <c r="C35" s="88" t="s">
        <v>46</v>
      </c>
      <c r="D35" s="88"/>
      <c r="E35" s="79">
        <f>E33*3</f>
        <v>8.4706611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ht="15" customHeight="1" spans="1:47">
      <c r="C36" s="91"/>
      <c r="D36" s="92"/>
      <c r="E36" s="93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>
      <c r="C37" s="94" t="s">
        <v>47</v>
      </c>
      <c r="D37" s="95"/>
      <c r="E37" s="96">
        <v>9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ht="38.25" customHeight="1" spans="1:47">
      <c r="A38" s="97" t="s">
        <v>48</v>
      </c>
      <c r="B38" s="98"/>
      <c r="C38" s="98"/>
      <c r="D38" s="98"/>
      <c r="E38" s="9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ht="14.1" customHeight="1" spans="1:47">
      <c r="A39" s="100" t="s">
        <v>49</v>
      </c>
      <c r="B39" s="101"/>
      <c r="C39" s="102"/>
      <c r="D39" s="101"/>
      <c r="E39" s="103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="49" customFormat="1" ht="409.5" customHeight="1" spans="1:47">
      <c r="A40" s="104" t="s">
        <v>50</v>
      </c>
      <c r="B40" s="105"/>
      <c r="C40" s="105"/>
      <c r="D40" s="105"/>
      <c r="E40" s="106"/>
      <c r="F40" s="49" t="s">
        <v>51</v>
      </c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</row>
    <row r="43" spans="1:47">
      <c r="A43" s="9"/>
      <c r="B43" s="9"/>
      <c r="C43" s="10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47">
      <c r="A44" s="9"/>
      <c r="B44" s="9"/>
      <c r="C44" s="10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47">
      <c r="A45" s="9"/>
      <c r="B45" s="9"/>
      <c r="C45" s="10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47">
      <c r="A46" s="9"/>
      <c r="B46" s="9"/>
      <c r="C46" s="10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47">
      <c r="A47" s="9"/>
      <c r="B47" s="9"/>
      <c r="C47" s="10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47">
      <c r="A48" s="9"/>
      <c r="B48" s="9"/>
      <c r="C48" s="10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10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>
      <c r="A50" s="9"/>
      <c r="B50" s="9"/>
      <c r="C50" s="10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>
      <c r="A51" s="9"/>
      <c r="B51" s="9"/>
      <c r="C51" s="10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>
      <c r="A52" s="9"/>
      <c r="B52" s="9"/>
      <c r="C52" s="10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>
      <c r="A53" s="9"/>
      <c r="B53" s="9"/>
      <c r="C53" s="10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A54" s="9"/>
      <c r="B54" s="9"/>
      <c r="C54" s="10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A55" s="9"/>
      <c r="B55" s="9"/>
      <c r="C55" s="10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A56" s="9"/>
      <c r="B56" s="9"/>
      <c r="C56" s="10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A57" s="9"/>
      <c r="B57" s="9"/>
      <c r="C57" s="10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A58" s="9"/>
      <c r="B58" s="9"/>
      <c r="C58" s="10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A59" s="9"/>
      <c r="B59" s="9"/>
      <c r="C59" s="10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A60" s="9"/>
      <c r="B60" s="9"/>
      <c r="C60" s="10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10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10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10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10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10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10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10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10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10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10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10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10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10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10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10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10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10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10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10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>
      <c r="A80" s="9"/>
      <c r="B80" s="9"/>
      <c r="C80" s="10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>
      <c r="A81" s="9"/>
      <c r="B81" s="9"/>
      <c r="C81" s="10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>
      <c r="A82" s="9"/>
      <c r="B82" s="9"/>
      <c r="C82" s="10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>
      <c r="A83" s="9"/>
      <c r="B83" s="9"/>
      <c r="C83" s="10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>
      <c r="A84" s="9"/>
      <c r="B84" s="9"/>
      <c r="C84" s="10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>
      <c r="A85" s="9"/>
      <c r="B85" s="9"/>
      <c r="C85" s="10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>
      <c r="A86" s="9"/>
      <c r="B86" s="9"/>
      <c r="C86" s="10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>
      <c r="A87" s="9"/>
      <c r="B87" s="9"/>
      <c r="C87" s="10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>
      <c r="A88" s="9"/>
      <c r="B88" s="9"/>
      <c r="C88" s="108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>
      <c r="A89" s="9"/>
      <c r="B89" s="9"/>
      <c r="C89" s="10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10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>
      <c r="A91" s="9"/>
      <c r="B91" s="9"/>
      <c r="C91" s="10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>
      <c r="A92" s="9"/>
      <c r="B92" s="9"/>
      <c r="C92" s="10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>
      <c r="A93" s="9"/>
      <c r="B93" s="9"/>
      <c r="C93" s="10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>
      <c r="A94" s="9"/>
      <c r="B94" s="9"/>
      <c r="C94" s="10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10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10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10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>
      <c r="A98" s="9"/>
      <c r="B98" s="9"/>
      <c r="C98" s="10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>
      <c r="A99" s="9"/>
      <c r="B99" s="9"/>
      <c r="C99" s="10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10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10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10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10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10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10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108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108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10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108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10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10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108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10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108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10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108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10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10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108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108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108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108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108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108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10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10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10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108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108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10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108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108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10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108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108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108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108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108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108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10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108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10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10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10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10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108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10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108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10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10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10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10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10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10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10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10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>
      <c r="A157" s="9"/>
      <c r="B157" s="9"/>
      <c r="C157" s="10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>
      <c r="A158" s="9"/>
      <c r="B158" s="9"/>
      <c r="C158" s="10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>
      <c r="A159" s="9"/>
      <c r="B159" s="9"/>
      <c r="C159" s="10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>
      <c r="A160" s="9"/>
      <c r="B160" s="9"/>
      <c r="C160" s="10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>
      <c r="A161" s="9"/>
      <c r="B161" s="9"/>
      <c r="C161" s="10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>
      <c r="A162" s="9"/>
      <c r="B162" s="9"/>
      <c r="C162" s="10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>
      <c r="A163" s="9"/>
      <c r="B163" s="9"/>
      <c r="C163" s="10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>
      <c r="A164" s="9"/>
      <c r="B164" s="9"/>
      <c r="C164" s="10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>
      <c r="A165" s="9"/>
      <c r="B165" s="9"/>
      <c r="C165" s="10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>
      <c r="A166" s="9"/>
      <c r="B166" s="9"/>
      <c r="C166" s="10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>
      <c r="A167" s="9"/>
      <c r="B167" s="9"/>
      <c r="C167" s="10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</sheetData>
  <sheetProtection selectLockedCells="1"/>
  <mergeCells count="14">
    <mergeCell ref="D1:E1"/>
    <mergeCell ref="A2:C2"/>
    <mergeCell ref="B3:C3"/>
    <mergeCell ref="B4:C4"/>
    <mergeCell ref="B5:C5"/>
    <mergeCell ref="B6:C6"/>
    <mergeCell ref="C32:D32"/>
    <mergeCell ref="C33:D33"/>
    <mergeCell ref="C34:D34"/>
    <mergeCell ref="C35:D35"/>
    <mergeCell ref="C37:D37"/>
    <mergeCell ref="A38:D38"/>
    <mergeCell ref="A40:E40"/>
    <mergeCell ref="D2:E6"/>
  </mergeCells>
  <conditionalFormatting sqref="E38">
    <cfRule type="expression" dxfId="0" priority="5">
      <formula>E38&lt;(E36-0.01)</formula>
    </cfRule>
  </conditionalFormatting>
  <conditionalFormatting sqref="E37:E38">
    <cfRule type="expression" dxfId="0" priority="2">
      <formula>E37&lt;(E35-0.01)</formula>
    </cfRule>
  </conditionalFormatting>
  <conditionalFormatting sqref="$A1:$XFD1;A2;D2:XFD2;$A43:$XFD1048576;E37:XFD38;A37:A38;C37:C38;$A39:$XFD40;A38:E38;$A3:$XFD36">
    <cfRule type="cellIs" dxfId="1" priority="1" operator="equal">
      <formula>0</formula>
    </cfRule>
  </conditionalFormatting>
  <dataValidations count="1">
    <dataValidation type="list" allowBlank="1" showInputMessage="1" showErrorMessage="1" sqref="C9:C30">
      <formula1>"L,kg"</formula1>
    </dataValidation>
  </dataValidations>
  <pageMargins left="0.7" right="0.7" top="0.75" bottom="0.75" header="0.3" footer="0.3"/>
  <pageSetup paperSize="9" scale="99" fitToHeight="0" orientation="portrait"/>
  <headerFooter/>
  <rowBreaks count="1" manualBreakCount="1">
    <brk id="38" max="4" man="1"/>
  </rowBreaks>
  <colBreaks count="1" manualBreakCount="1">
    <brk id="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149"/>
  <sheetViews>
    <sheetView zoomScale="115" zoomScaleNormal="115" workbookViewId="0">
      <selection activeCell="C149" sqref="C149"/>
    </sheetView>
  </sheetViews>
  <sheetFormatPr defaultColWidth="9" defaultRowHeight="15.5" outlineLevelCol="6"/>
  <cols>
    <col min="1" max="1" width="7.75" customWidth="1"/>
    <col min="2" max="2" width="23.125" customWidth="1"/>
    <col min="3" max="3" width="11.125" style="29" customWidth="1"/>
    <col min="4" max="4" width="11.125" style="30" customWidth="1"/>
    <col min="5" max="5" width="10.625" style="29" customWidth="1"/>
    <col min="6" max="6" width="11.75" style="29" customWidth="1"/>
    <col min="7" max="7" width="9.375" customWidth="1"/>
    <col min="8" max="8" width="8.75" customWidth="1"/>
  </cols>
  <sheetData>
    <row r="1" ht="28.5" customHeight="1"/>
    <row r="2" spans="2:7">
      <c r="B2" s="31" t="s">
        <v>52</v>
      </c>
      <c r="C2" s="32"/>
      <c r="D2" s="32"/>
      <c r="E2" s="32"/>
      <c r="F2" s="33"/>
    </row>
    <row r="3" ht="31" spans="2:7">
      <c r="B3" s="34" t="s">
        <v>53</v>
      </c>
      <c r="C3" s="6" t="s">
        <v>54</v>
      </c>
      <c r="D3" s="35" t="s">
        <v>10</v>
      </c>
      <c r="E3" s="6" t="s">
        <v>55</v>
      </c>
      <c r="F3" s="36" t="s">
        <v>56</v>
      </c>
      <c r="G3" s="37"/>
    </row>
    <row r="4" spans="2:7">
      <c r="B4" s="38" t="s">
        <v>16</v>
      </c>
      <c r="C4" s="39">
        <v>1</v>
      </c>
      <c r="D4" s="40" t="s">
        <v>15</v>
      </c>
      <c r="E4" s="41">
        <v>3.68</v>
      </c>
      <c r="F4" s="42">
        <f t="shared" ref="F4:F66" si="0">IFERROR(E4/C4,0)</f>
        <v>3.68</v>
      </c>
    </row>
    <row r="5" spans="2:7">
      <c r="B5" s="38" t="s">
        <v>33</v>
      </c>
      <c r="C5" s="39">
        <v>1</v>
      </c>
      <c r="D5" s="40" t="s">
        <v>15</v>
      </c>
      <c r="E5" s="41">
        <v>10.99</v>
      </c>
      <c r="F5" s="42">
        <f t="shared" si="0"/>
        <v>10.99</v>
      </c>
    </row>
    <row r="6" spans="2:7">
      <c r="B6" s="38" t="s">
        <v>30</v>
      </c>
      <c r="C6" s="39">
        <v>1</v>
      </c>
      <c r="D6" s="40" t="s">
        <v>15</v>
      </c>
      <c r="E6" s="41">
        <v>29.99</v>
      </c>
      <c r="F6" s="42">
        <f t="shared" si="0"/>
        <v>29.99</v>
      </c>
    </row>
    <row r="7" spans="2:7">
      <c r="B7" s="38" t="s">
        <v>35</v>
      </c>
      <c r="C7" s="39">
        <v>1</v>
      </c>
      <c r="D7" s="40" t="s">
        <v>15</v>
      </c>
      <c r="E7" s="41">
        <v>17.3</v>
      </c>
      <c r="F7" s="42">
        <f t="shared" si="0"/>
        <v>17.3</v>
      </c>
    </row>
    <row r="8" spans="2:7">
      <c r="B8" s="38" t="s">
        <v>23</v>
      </c>
      <c r="C8" s="39">
        <v>0.06</v>
      </c>
      <c r="D8" s="40" t="s">
        <v>15</v>
      </c>
      <c r="E8" s="41">
        <v>7.2</v>
      </c>
      <c r="F8" s="42">
        <f t="shared" si="0"/>
        <v>120</v>
      </c>
    </row>
    <row r="9" spans="2:7">
      <c r="B9" s="38" t="s">
        <v>25</v>
      </c>
      <c r="C9" s="39">
        <v>0.06</v>
      </c>
      <c r="D9" s="40" t="s">
        <v>15</v>
      </c>
      <c r="E9" s="41">
        <v>7.2</v>
      </c>
      <c r="F9" s="42">
        <f t="shared" si="0"/>
        <v>120</v>
      </c>
    </row>
    <row r="10" spans="2:7">
      <c r="B10" s="38" t="s">
        <v>24</v>
      </c>
      <c r="C10" s="39">
        <v>0.06</v>
      </c>
      <c r="D10" s="40" t="s">
        <v>15</v>
      </c>
      <c r="E10" s="41">
        <v>7.2</v>
      </c>
      <c r="F10" s="42">
        <f t="shared" si="0"/>
        <v>120</v>
      </c>
    </row>
    <row r="11" spans="2:7">
      <c r="B11" s="38" t="s">
        <v>28</v>
      </c>
      <c r="C11" s="39">
        <v>1</v>
      </c>
      <c r="D11" s="40" t="s">
        <v>15</v>
      </c>
      <c r="E11" s="41">
        <v>11.1</v>
      </c>
      <c r="F11" s="42">
        <f t="shared" si="0"/>
        <v>11.1</v>
      </c>
    </row>
    <row r="12" spans="2:7">
      <c r="B12" s="38" t="s">
        <v>18</v>
      </c>
      <c r="C12" s="39">
        <v>1</v>
      </c>
      <c r="D12" s="40" t="s">
        <v>15</v>
      </c>
      <c r="E12" s="41">
        <v>2.38</v>
      </c>
      <c r="F12" s="42">
        <f t="shared" si="0"/>
        <v>2.38</v>
      </c>
    </row>
    <row r="13" ht="15.75" customHeight="1" spans="2:7">
      <c r="B13" s="38" t="s">
        <v>21</v>
      </c>
      <c r="C13" s="39">
        <v>0.1</v>
      </c>
      <c r="D13" s="40" t="s">
        <v>15</v>
      </c>
      <c r="E13" s="41">
        <v>2.78</v>
      </c>
      <c r="F13" s="42">
        <f t="shared" si="0"/>
        <v>27.8</v>
      </c>
    </row>
    <row r="14" spans="2:7">
      <c r="B14" s="38" t="s">
        <v>31</v>
      </c>
      <c r="C14" s="39">
        <v>0.05</v>
      </c>
      <c r="D14" s="40" t="s">
        <v>15</v>
      </c>
      <c r="E14" s="41">
        <v>8.1</v>
      </c>
      <c r="F14" s="42">
        <f t="shared" si="0"/>
        <v>162</v>
      </c>
    </row>
    <row r="15" spans="2:7">
      <c r="B15" s="38" t="s">
        <v>29</v>
      </c>
      <c r="C15" s="39">
        <v>0.25</v>
      </c>
      <c r="D15" s="40" t="s">
        <v>15</v>
      </c>
      <c r="E15" s="41">
        <v>4.5</v>
      </c>
      <c r="F15" s="42">
        <f t="shared" si="0"/>
        <v>18</v>
      </c>
    </row>
    <row r="16" spans="2:7">
      <c r="B16" s="38" t="s">
        <v>27</v>
      </c>
      <c r="C16" s="39">
        <v>0.395</v>
      </c>
      <c r="D16" s="40" t="s">
        <v>15</v>
      </c>
      <c r="E16" s="41">
        <v>4.66</v>
      </c>
      <c r="F16" s="42">
        <f t="shared" si="0"/>
        <v>11.7974683544304</v>
      </c>
    </row>
    <row r="17" spans="2:6">
      <c r="B17" s="38" t="s">
        <v>19</v>
      </c>
      <c r="C17" s="39">
        <v>1</v>
      </c>
      <c r="D17" s="40" t="s">
        <v>15</v>
      </c>
      <c r="E17" s="41">
        <v>2.45</v>
      </c>
      <c r="F17" s="42">
        <f t="shared" si="0"/>
        <v>2.45</v>
      </c>
    </row>
    <row r="18" spans="2:6">
      <c r="B18" s="38" t="s">
        <v>14</v>
      </c>
      <c r="C18" s="39">
        <v>0.2</v>
      </c>
      <c r="D18" s="40" t="s">
        <v>15</v>
      </c>
      <c r="E18" s="41">
        <v>8.28</v>
      </c>
      <c r="F18" s="42">
        <f t="shared" si="0"/>
        <v>41.4</v>
      </c>
    </row>
    <row r="19" spans="2:6">
      <c r="B19" s="38" t="s">
        <v>36</v>
      </c>
      <c r="C19" s="39">
        <v>0.003</v>
      </c>
      <c r="D19" s="40" t="s">
        <v>15</v>
      </c>
      <c r="E19" s="41">
        <v>8.29</v>
      </c>
      <c r="F19" s="42">
        <f t="shared" si="0"/>
        <v>2763.33333333333</v>
      </c>
    </row>
    <row r="20" spans="2:6">
      <c r="B20" s="38" t="s">
        <v>37</v>
      </c>
      <c r="C20" s="39">
        <v>0.003</v>
      </c>
      <c r="D20" s="40" t="s">
        <v>15</v>
      </c>
      <c r="E20" s="41">
        <v>8.29</v>
      </c>
      <c r="F20" s="42">
        <f t="shared" si="0"/>
        <v>2763.33333333333</v>
      </c>
    </row>
    <row r="21" spans="2:6">
      <c r="B21" s="38" t="s">
        <v>22</v>
      </c>
      <c r="C21" s="39">
        <v>1</v>
      </c>
      <c r="D21" s="40" t="s">
        <v>15</v>
      </c>
      <c r="E21" s="41">
        <v>1.39</v>
      </c>
      <c r="F21" s="42">
        <f t="shared" si="0"/>
        <v>1.39</v>
      </c>
    </row>
    <row r="22" spans="2:6">
      <c r="B22" s="43"/>
      <c r="C22" s="39"/>
      <c r="D22" s="44"/>
      <c r="E22" s="41"/>
      <c r="F22" s="42">
        <f t="shared" si="0"/>
        <v>0</v>
      </c>
    </row>
    <row r="23" spans="2:6">
      <c r="B23" s="43"/>
      <c r="C23" s="39"/>
      <c r="D23" s="44"/>
      <c r="E23" s="41"/>
      <c r="F23" s="42">
        <f t="shared" si="0"/>
        <v>0</v>
      </c>
    </row>
    <row r="24" spans="2:6">
      <c r="B24" s="43"/>
      <c r="C24" s="39"/>
      <c r="D24" s="44"/>
      <c r="E24" s="41"/>
      <c r="F24" s="42">
        <f t="shared" si="0"/>
        <v>0</v>
      </c>
    </row>
    <row r="25" spans="2:6">
      <c r="B25" s="43"/>
      <c r="C25" s="39"/>
      <c r="D25" s="44"/>
      <c r="E25" s="41"/>
      <c r="F25" s="42">
        <f t="shared" si="0"/>
        <v>0</v>
      </c>
    </row>
    <row r="26" spans="2:6">
      <c r="B26" s="43"/>
      <c r="C26" s="39"/>
      <c r="D26" s="44"/>
      <c r="E26" s="41"/>
      <c r="F26" s="42">
        <f t="shared" si="0"/>
        <v>0</v>
      </c>
    </row>
    <row r="27" spans="2:6">
      <c r="B27" s="43"/>
      <c r="C27" s="39"/>
      <c r="D27" s="44"/>
      <c r="E27" s="41"/>
      <c r="F27" s="42">
        <f t="shared" si="0"/>
        <v>0</v>
      </c>
    </row>
    <row r="28" spans="2:6">
      <c r="B28" s="43"/>
      <c r="C28" s="39"/>
      <c r="D28" s="44"/>
      <c r="E28" s="41"/>
      <c r="F28" s="42">
        <f t="shared" si="0"/>
        <v>0</v>
      </c>
    </row>
    <row r="29" spans="2:6">
      <c r="B29" s="43"/>
      <c r="C29" s="39"/>
      <c r="D29" s="44"/>
      <c r="E29" s="41"/>
      <c r="F29" s="42">
        <f t="shared" si="0"/>
        <v>0</v>
      </c>
    </row>
    <row r="30" spans="2:6">
      <c r="B30" s="43"/>
      <c r="C30" s="39"/>
      <c r="D30" s="44"/>
      <c r="E30" s="41"/>
      <c r="F30" s="42">
        <f t="shared" si="0"/>
        <v>0</v>
      </c>
    </row>
    <row r="31" spans="2:6">
      <c r="B31" s="43"/>
      <c r="C31" s="39"/>
      <c r="D31" s="44"/>
      <c r="E31" s="41"/>
      <c r="F31" s="42">
        <f t="shared" si="0"/>
        <v>0</v>
      </c>
    </row>
    <row r="32" spans="2:6">
      <c r="B32" s="43"/>
      <c r="C32" s="39"/>
      <c r="D32" s="44"/>
      <c r="E32" s="41"/>
      <c r="F32" s="42">
        <f t="shared" si="0"/>
        <v>0</v>
      </c>
    </row>
    <row r="33" spans="2:6">
      <c r="B33" s="43"/>
      <c r="C33" s="39"/>
      <c r="D33" s="44"/>
      <c r="E33" s="41"/>
      <c r="F33" s="42">
        <f t="shared" si="0"/>
        <v>0</v>
      </c>
    </row>
    <row r="34" spans="2:6">
      <c r="B34" s="43"/>
      <c r="C34" s="39"/>
      <c r="D34" s="44"/>
      <c r="E34" s="41"/>
      <c r="F34" s="42">
        <f t="shared" si="0"/>
        <v>0</v>
      </c>
    </row>
    <row r="35" spans="2:6">
      <c r="B35" s="43"/>
      <c r="C35" s="39"/>
      <c r="D35" s="44"/>
      <c r="E35" s="41"/>
      <c r="F35" s="42">
        <f t="shared" si="0"/>
        <v>0</v>
      </c>
    </row>
    <row r="36" spans="2:6">
      <c r="B36" s="43"/>
      <c r="C36" s="39"/>
      <c r="D36" s="44"/>
      <c r="E36" s="41"/>
      <c r="F36" s="42">
        <f t="shared" si="0"/>
        <v>0</v>
      </c>
    </row>
    <row r="37" spans="2:6">
      <c r="B37" s="43"/>
      <c r="C37" s="39"/>
      <c r="D37" s="44"/>
      <c r="E37" s="41"/>
      <c r="F37" s="42">
        <f t="shared" si="0"/>
        <v>0</v>
      </c>
    </row>
    <row r="38" spans="2:6">
      <c r="B38" s="43"/>
      <c r="C38" s="39"/>
      <c r="D38" s="44"/>
      <c r="E38" s="41"/>
      <c r="F38" s="42">
        <f t="shared" si="0"/>
        <v>0</v>
      </c>
    </row>
    <row r="39" spans="2:6">
      <c r="B39" s="43"/>
      <c r="C39" s="39"/>
      <c r="D39" s="44"/>
      <c r="E39" s="41"/>
      <c r="F39" s="42">
        <f t="shared" si="0"/>
        <v>0</v>
      </c>
    </row>
    <row r="40" spans="2:6">
      <c r="B40" s="43"/>
      <c r="C40" s="39"/>
      <c r="D40" s="44"/>
      <c r="E40" s="41"/>
      <c r="F40" s="42">
        <f t="shared" si="0"/>
        <v>0</v>
      </c>
    </row>
    <row r="41" spans="2:6">
      <c r="B41" s="43"/>
      <c r="C41" s="39"/>
      <c r="D41" s="44"/>
      <c r="E41" s="41"/>
      <c r="F41" s="42">
        <f t="shared" si="0"/>
        <v>0</v>
      </c>
    </row>
    <row r="42" spans="2:6">
      <c r="B42" s="43"/>
      <c r="C42" s="39"/>
      <c r="D42" s="44"/>
      <c r="E42" s="41"/>
      <c r="F42" s="42">
        <f t="shared" si="0"/>
        <v>0</v>
      </c>
    </row>
    <row r="43" spans="2:6">
      <c r="B43" s="43"/>
      <c r="C43" s="39"/>
      <c r="D43" s="44"/>
      <c r="E43" s="41"/>
      <c r="F43" s="42">
        <f t="shared" si="0"/>
        <v>0</v>
      </c>
    </row>
    <row r="44" spans="2:6">
      <c r="B44" s="43"/>
      <c r="C44" s="39"/>
      <c r="D44" s="44"/>
      <c r="E44" s="41"/>
      <c r="F44" s="42">
        <f t="shared" si="0"/>
        <v>0</v>
      </c>
    </row>
    <row r="45" spans="2:6">
      <c r="B45" s="43"/>
      <c r="C45" s="39"/>
      <c r="D45" s="44"/>
      <c r="E45" s="41"/>
      <c r="F45" s="42">
        <f t="shared" si="0"/>
        <v>0</v>
      </c>
    </row>
    <row r="46" spans="2:6">
      <c r="B46" s="43"/>
      <c r="C46" s="39"/>
      <c r="D46" s="44"/>
      <c r="E46" s="41"/>
      <c r="F46" s="42">
        <f t="shared" si="0"/>
        <v>0</v>
      </c>
    </row>
    <row r="47" spans="2:6">
      <c r="B47" s="43"/>
      <c r="C47" s="39"/>
      <c r="D47" s="44"/>
      <c r="E47" s="41"/>
      <c r="F47" s="42">
        <f t="shared" si="0"/>
        <v>0</v>
      </c>
    </row>
    <row r="48" spans="2:6">
      <c r="B48" s="43"/>
      <c r="C48" s="39"/>
      <c r="D48" s="44"/>
      <c r="E48" s="41"/>
      <c r="F48" s="42">
        <f t="shared" si="0"/>
        <v>0</v>
      </c>
    </row>
    <row r="49" spans="2:6">
      <c r="B49" s="43"/>
      <c r="C49" s="39"/>
      <c r="D49" s="44"/>
      <c r="E49" s="41"/>
      <c r="F49" s="42">
        <f t="shared" si="0"/>
        <v>0</v>
      </c>
    </row>
    <row r="50" spans="2:6">
      <c r="B50" s="43"/>
      <c r="C50" s="39"/>
      <c r="D50" s="44"/>
      <c r="E50" s="41"/>
      <c r="F50" s="42">
        <f t="shared" si="0"/>
        <v>0</v>
      </c>
    </row>
    <row r="51" spans="2:6">
      <c r="B51" s="43"/>
      <c r="C51" s="39"/>
      <c r="D51" s="44"/>
      <c r="E51" s="41"/>
      <c r="F51" s="42">
        <f t="shared" si="0"/>
        <v>0</v>
      </c>
    </row>
    <row r="52" spans="2:6">
      <c r="B52" s="43"/>
      <c r="C52" s="39"/>
      <c r="D52" s="44"/>
      <c r="E52" s="41"/>
      <c r="F52" s="42">
        <f t="shared" si="0"/>
        <v>0</v>
      </c>
    </row>
    <row r="53" spans="2:6">
      <c r="B53" s="43"/>
      <c r="C53" s="39"/>
      <c r="D53" s="44"/>
      <c r="E53" s="41"/>
      <c r="F53" s="42">
        <f t="shared" si="0"/>
        <v>0</v>
      </c>
    </row>
    <row r="54" spans="2:6">
      <c r="B54" s="43"/>
      <c r="C54" s="39"/>
      <c r="D54" s="44"/>
      <c r="E54" s="41"/>
      <c r="F54" s="42">
        <f t="shared" si="0"/>
        <v>0</v>
      </c>
    </row>
    <row r="55" spans="2:6">
      <c r="B55" s="43"/>
      <c r="C55" s="39"/>
      <c r="D55" s="44"/>
      <c r="E55" s="41"/>
      <c r="F55" s="42">
        <f t="shared" si="0"/>
        <v>0</v>
      </c>
    </row>
    <row r="56" spans="2:6">
      <c r="B56" s="43"/>
      <c r="C56" s="39"/>
      <c r="D56" s="44"/>
      <c r="E56" s="41"/>
      <c r="F56" s="42">
        <f t="shared" si="0"/>
        <v>0</v>
      </c>
    </row>
    <row r="57" spans="2:6">
      <c r="B57" s="43"/>
      <c r="C57" s="39"/>
      <c r="D57" s="44"/>
      <c r="E57" s="41"/>
      <c r="F57" s="42">
        <f t="shared" si="0"/>
        <v>0</v>
      </c>
    </row>
    <row r="58" spans="2:6">
      <c r="B58" s="43"/>
      <c r="C58" s="39"/>
      <c r="D58" s="44"/>
      <c r="E58" s="41"/>
      <c r="F58" s="42">
        <f t="shared" si="0"/>
        <v>0</v>
      </c>
    </row>
    <row r="59" spans="2:6">
      <c r="B59" s="43"/>
      <c r="C59" s="39"/>
      <c r="D59" s="44"/>
      <c r="E59" s="41"/>
      <c r="F59" s="42">
        <f t="shared" si="0"/>
        <v>0</v>
      </c>
    </row>
    <row r="60" spans="2:6">
      <c r="B60" s="43"/>
      <c r="C60" s="39"/>
      <c r="D60" s="44"/>
      <c r="E60" s="41"/>
      <c r="F60" s="42">
        <f t="shared" si="0"/>
        <v>0</v>
      </c>
    </row>
    <row r="61" spans="2:6">
      <c r="B61" s="43"/>
      <c r="C61" s="39"/>
      <c r="D61" s="44"/>
      <c r="E61" s="41"/>
      <c r="F61" s="42">
        <f t="shared" si="0"/>
        <v>0</v>
      </c>
    </row>
    <row r="62" spans="2:6">
      <c r="B62" s="43"/>
      <c r="C62" s="39"/>
      <c r="D62" s="44"/>
      <c r="E62" s="41"/>
      <c r="F62" s="42">
        <f t="shared" si="0"/>
        <v>0</v>
      </c>
    </row>
    <row r="63" spans="2:6">
      <c r="B63" s="43"/>
      <c r="C63" s="39"/>
      <c r="D63" s="44"/>
      <c r="E63" s="41"/>
      <c r="F63" s="42">
        <f t="shared" si="0"/>
        <v>0</v>
      </c>
    </row>
    <row r="64" spans="2:6">
      <c r="B64" s="43"/>
      <c r="C64" s="39"/>
      <c r="D64" s="44"/>
      <c r="E64" s="41"/>
      <c r="F64" s="42">
        <f t="shared" si="0"/>
        <v>0</v>
      </c>
    </row>
    <row r="65" spans="2:6">
      <c r="B65" s="43"/>
      <c r="C65" s="39"/>
      <c r="D65" s="44"/>
      <c r="E65" s="41"/>
      <c r="F65" s="42">
        <f t="shared" si="0"/>
        <v>0</v>
      </c>
    </row>
    <row r="66" spans="2:6">
      <c r="B66" s="43"/>
      <c r="C66" s="39"/>
      <c r="D66" s="44"/>
      <c r="E66" s="41"/>
      <c r="F66" s="42">
        <f t="shared" si="0"/>
        <v>0</v>
      </c>
    </row>
    <row r="67" spans="2:6">
      <c r="B67" s="43"/>
      <c r="C67" s="39"/>
      <c r="D67" s="44"/>
      <c r="E67" s="41"/>
      <c r="F67" s="42">
        <f t="shared" ref="F67:F130" si="1">IFERROR(E67/C67,0)</f>
        <v>0</v>
      </c>
    </row>
    <row r="68" spans="2:6">
      <c r="B68" s="43"/>
      <c r="C68" s="39"/>
      <c r="D68" s="44"/>
      <c r="E68" s="41"/>
      <c r="F68" s="42">
        <f t="shared" si="1"/>
        <v>0</v>
      </c>
    </row>
    <row r="69" spans="2:6">
      <c r="B69" s="43"/>
      <c r="C69" s="39"/>
      <c r="D69" s="44"/>
      <c r="E69" s="41"/>
      <c r="F69" s="42">
        <f t="shared" si="1"/>
        <v>0</v>
      </c>
    </row>
    <row r="70" spans="2:6">
      <c r="B70" s="43"/>
      <c r="C70" s="39"/>
      <c r="D70" s="44"/>
      <c r="E70" s="41"/>
      <c r="F70" s="42">
        <f t="shared" si="1"/>
        <v>0</v>
      </c>
    </row>
    <row r="71" spans="2:6">
      <c r="B71" s="43"/>
      <c r="C71" s="39"/>
      <c r="D71" s="44"/>
      <c r="E71" s="41"/>
      <c r="F71" s="42">
        <f t="shared" si="1"/>
        <v>0</v>
      </c>
    </row>
    <row r="72" spans="2:6">
      <c r="B72" s="43"/>
      <c r="C72" s="39"/>
      <c r="D72" s="44"/>
      <c r="E72" s="41"/>
      <c r="F72" s="42">
        <f t="shared" si="1"/>
        <v>0</v>
      </c>
    </row>
    <row r="73" spans="2:6">
      <c r="B73" s="43"/>
      <c r="C73" s="39"/>
      <c r="D73" s="44"/>
      <c r="E73" s="41"/>
      <c r="F73" s="42">
        <f t="shared" si="1"/>
        <v>0</v>
      </c>
    </row>
    <row r="74" spans="2:6">
      <c r="B74" s="43"/>
      <c r="C74" s="39"/>
      <c r="D74" s="44"/>
      <c r="E74" s="41"/>
      <c r="F74" s="42">
        <f t="shared" si="1"/>
        <v>0</v>
      </c>
    </row>
    <row r="75" spans="2:6">
      <c r="B75" s="43"/>
      <c r="C75" s="39"/>
      <c r="D75" s="44"/>
      <c r="E75" s="41"/>
      <c r="F75" s="42">
        <f t="shared" si="1"/>
        <v>0</v>
      </c>
    </row>
    <row r="76" spans="2:6">
      <c r="B76" s="43"/>
      <c r="C76" s="39"/>
      <c r="D76" s="44"/>
      <c r="E76" s="41"/>
      <c r="F76" s="42">
        <f t="shared" si="1"/>
        <v>0</v>
      </c>
    </row>
    <row r="77" spans="2:6">
      <c r="B77" s="43"/>
      <c r="C77" s="39"/>
      <c r="D77" s="44"/>
      <c r="E77" s="41"/>
      <c r="F77" s="42">
        <f t="shared" si="1"/>
        <v>0</v>
      </c>
    </row>
    <row r="78" spans="2:6">
      <c r="B78" s="43"/>
      <c r="C78" s="39"/>
      <c r="D78" s="44"/>
      <c r="E78" s="41"/>
      <c r="F78" s="42">
        <f t="shared" si="1"/>
        <v>0</v>
      </c>
    </row>
    <row r="79" spans="2:6">
      <c r="B79" s="43"/>
      <c r="C79" s="39"/>
      <c r="D79" s="44"/>
      <c r="E79" s="41"/>
      <c r="F79" s="42">
        <f t="shared" si="1"/>
        <v>0</v>
      </c>
    </row>
    <row r="80" spans="2:6">
      <c r="B80" s="43"/>
      <c r="C80" s="39"/>
      <c r="D80" s="44"/>
      <c r="E80" s="41"/>
      <c r="F80" s="42">
        <f t="shared" si="1"/>
        <v>0</v>
      </c>
    </row>
    <row r="81" spans="2:6">
      <c r="B81" s="43"/>
      <c r="C81" s="39"/>
      <c r="D81" s="44"/>
      <c r="E81" s="41"/>
      <c r="F81" s="42">
        <f t="shared" si="1"/>
        <v>0</v>
      </c>
    </row>
    <row r="82" spans="2:6">
      <c r="B82" s="43"/>
      <c r="C82" s="39"/>
      <c r="D82" s="44"/>
      <c r="E82" s="41"/>
      <c r="F82" s="42">
        <f t="shared" si="1"/>
        <v>0</v>
      </c>
    </row>
    <row r="83" spans="2:6">
      <c r="B83" s="43"/>
      <c r="C83" s="39"/>
      <c r="D83" s="44"/>
      <c r="E83" s="41"/>
      <c r="F83" s="42">
        <f t="shared" si="1"/>
        <v>0</v>
      </c>
    </row>
    <row r="84" spans="2:6">
      <c r="B84" s="43"/>
      <c r="C84" s="39"/>
      <c r="D84" s="44"/>
      <c r="E84" s="41"/>
      <c r="F84" s="42">
        <f t="shared" si="1"/>
        <v>0</v>
      </c>
    </row>
    <row r="85" spans="2:6">
      <c r="B85" s="43"/>
      <c r="C85" s="39"/>
      <c r="D85" s="44"/>
      <c r="E85" s="41"/>
      <c r="F85" s="42">
        <f t="shared" si="1"/>
        <v>0</v>
      </c>
    </row>
    <row r="86" spans="2:6">
      <c r="B86" s="43"/>
      <c r="C86" s="39"/>
      <c r="D86" s="44"/>
      <c r="E86" s="41"/>
      <c r="F86" s="42">
        <f t="shared" si="1"/>
        <v>0</v>
      </c>
    </row>
    <row r="87" spans="2:6">
      <c r="B87" s="43"/>
      <c r="C87" s="39"/>
      <c r="D87" s="44"/>
      <c r="E87" s="41"/>
      <c r="F87" s="42">
        <f t="shared" si="1"/>
        <v>0</v>
      </c>
    </row>
    <row r="88" spans="2:6">
      <c r="B88" s="43"/>
      <c r="C88" s="39"/>
      <c r="D88" s="44"/>
      <c r="E88" s="41"/>
      <c r="F88" s="42">
        <f t="shared" si="1"/>
        <v>0</v>
      </c>
    </row>
    <row r="89" spans="2:6">
      <c r="B89" s="43"/>
      <c r="C89" s="39"/>
      <c r="D89" s="44"/>
      <c r="E89" s="41"/>
      <c r="F89" s="42">
        <f t="shared" si="1"/>
        <v>0</v>
      </c>
    </row>
    <row r="90" spans="2:6">
      <c r="B90" s="43"/>
      <c r="C90" s="39"/>
      <c r="D90" s="44"/>
      <c r="E90" s="41"/>
      <c r="F90" s="42">
        <f t="shared" si="1"/>
        <v>0</v>
      </c>
    </row>
    <row r="91" spans="2:6">
      <c r="B91" s="43"/>
      <c r="C91" s="39"/>
      <c r="D91" s="44"/>
      <c r="E91" s="41"/>
      <c r="F91" s="42">
        <f t="shared" si="1"/>
        <v>0</v>
      </c>
    </row>
    <row r="92" spans="2:6">
      <c r="B92" s="43"/>
      <c r="C92" s="39"/>
      <c r="D92" s="44"/>
      <c r="E92" s="41"/>
      <c r="F92" s="42">
        <f t="shared" si="1"/>
        <v>0</v>
      </c>
    </row>
    <row r="93" spans="2:6">
      <c r="B93" s="43"/>
      <c r="C93" s="39"/>
      <c r="D93" s="44"/>
      <c r="E93" s="41"/>
      <c r="F93" s="42">
        <f t="shared" si="1"/>
        <v>0</v>
      </c>
    </row>
    <row r="94" spans="2:6">
      <c r="B94" s="43"/>
      <c r="C94" s="39"/>
      <c r="D94" s="44"/>
      <c r="E94" s="41"/>
      <c r="F94" s="42">
        <f t="shared" si="1"/>
        <v>0</v>
      </c>
    </row>
    <row r="95" spans="2:6">
      <c r="B95" s="43"/>
      <c r="C95" s="39"/>
      <c r="D95" s="44"/>
      <c r="E95" s="41"/>
      <c r="F95" s="42">
        <f t="shared" si="1"/>
        <v>0</v>
      </c>
    </row>
    <row r="96" spans="2:6">
      <c r="B96" s="43"/>
      <c r="C96" s="39"/>
      <c r="D96" s="44"/>
      <c r="E96" s="41"/>
      <c r="F96" s="42">
        <f t="shared" si="1"/>
        <v>0</v>
      </c>
    </row>
    <row r="97" spans="2:6">
      <c r="B97" s="43"/>
      <c r="C97" s="39"/>
      <c r="D97" s="44"/>
      <c r="E97" s="41"/>
      <c r="F97" s="42">
        <f t="shared" si="1"/>
        <v>0</v>
      </c>
    </row>
    <row r="98" spans="2:6">
      <c r="B98" s="43"/>
      <c r="C98" s="39"/>
      <c r="D98" s="44"/>
      <c r="E98" s="41"/>
      <c r="F98" s="42">
        <f t="shared" si="1"/>
        <v>0</v>
      </c>
    </row>
    <row r="99" spans="2:6">
      <c r="B99" s="43"/>
      <c r="C99" s="39"/>
      <c r="D99" s="44"/>
      <c r="E99" s="41"/>
      <c r="F99" s="42">
        <f t="shared" si="1"/>
        <v>0</v>
      </c>
    </row>
    <row r="100" spans="2:6">
      <c r="B100" s="43"/>
      <c r="C100" s="39"/>
      <c r="D100" s="44"/>
      <c r="E100" s="41"/>
      <c r="F100" s="42">
        <f t="shared" si="1"/>
        <v>0</v>
      </c>
    </row>
    <row r="101" spans="2:6">
      <c r="B101" s="43"/>
      <c r="C101" s="39"/>
      <c r="D101" s="44"/>
      <c r="E101" s="41"/>
      <c r="F101" s="42">
        <f t="shared" si="1"/>
        <v>0</v>
      </c>
    </row>
    <row r="102" spans="2:6">
      <c r="B102" s="43"/>
      <c r="C102" s="39"/>
      <c r="D102" s="44"/>
      <c r="E102" s="41"/>
      <c r="F102" s="42">
        <f t="shared" si="1"/>
        <v>0</v>
      </c>
    </row>
    <row r="103" spans="2:6">
      <c r="B103" s="43"/>
      <c r="C103" s="39"/>
      <c r="D103" s="44"/>
      <c r="E103" s="41"/>
      <c r="F103" s="42">
        <f t="shared" si="1"/>
        <v>0</v>
      </c>
    </row>
    <row r="104" spans="2:6">
      <c r="B104" s="43"/>
      <c r="C104" s="39"/>
      <c r="D104" s="44"/>
      <c r="E104" s="41"/>
      <c r="F104" s="42">
        <f t="shared" si="1"/>
        <v>0</v>
      </c>
    </row>
    <row r="105" spans="2:6">
      <c r="B105" s="43"/>
      <c r="C105" s="39"/>
      <c r="D105" s="44"/>
      <c r="E105" s="41"/>
      <c r="F105" s="42">
        <f t="shared" si="1"/>
        <v>0</v>
      </c>
    </row>
    <row r="106" spans="2:6">
      <c r="B106" s="43"/>
      <c r="C106" s="39"/>
      <c r="D106" s="44"/>
      <c r="E106" s="41"/>
      <c r="F106" s="42">
        <f t="shared" si="1"/>
        <v>0</v>
      </c>
    </row>
    <row r="107" spans="2:6">
      <c r="B107" s="43"/>
      <c r="C107" s="39"/>
      <c r="D107" s="44"/>
      <c r="E107" s="41"/>
      <c r="F107" s="42">
        <f t="shared" si="1"/>
        <v>0</v>
      </c>
    </row>
    <row r="108" spans="2:6">
      <c r="B108" s="43"/>
      <c r="C108" s="39"/>
      <c r="D108" s="44"/>
      <c r="E108" s="41"/>
      <c r="F108" s="42">
        <f t="shared" si="1"/>
        <v>0</v>
      </c>
    </row>
    <row r="109" spans="2:6">
      <c r="B109" s="43"/>
      <c r="C109" s="39"/>
      <c r="D109" s="44"/>
      <c r="E109" s="41"/>
      <c r="F109" s="42">
        <f t="shared" si="1"/>
        <v>0</v>
      </c>
    </row>
    <row r="110" spans="2:6">
      <c r="B110" s="43"/>
      <c r="C110" s="39"/>
      <c r="D110" s="44"/>
      <c r="E110" s="41"/>
      <c r="F110" s="42">
        <f t="shared" si="1"/>
        <v>0</v>
      </c>
    </row>
    <row r="111" spans="2:6">
      <c r="B111" s="43"/>
      <c r="C111" s="39"/>
      <c r="D111" s="44"/>
      <c r="E111" s="41"/>
      <c r="F111" s="42">
        <f t="shared" si="1"/>
        <v>0</v>
      </c>
    </row>
    <row r="112" spans="2:6">
      <c r="B112" s="43"/>
      <c r="C112" s="39"/>
      <c r="D112" s="44"/>
      <c r="E112" s="41"/>
      <c r="F112" s="42">
        <f t="shared" si="1"/>
        <v>0</v>
      </c>
    </row>
    <row r="113" spans="2:6">
      <c r="B113" s="43"/>
      <c r="C113" s="39"/>
      <c r="D113" s="44"/>
      <c r="E113" s="41"/>
      <c r="F113" s="42">
        <f t="shared" si="1"/>
        <v>0</v>
      </c>
    </row>
    <row r="114" spans="2:6">
      <c r="B114" s="43"/>
      <c r="C114" s="39"/>
      <c r="D114" s="44"/>
      <c r="E114" s="41"/>
      <c r="F114" s="42">
        <f t="shared" si="1"/>
        <v>0</v>
      </c>
    </row>
    <row r="115" spans="2:6">
      <c r="B115" s="43"/>
      <c r="C115" s="39"/>
      <c r="D115" s="44"/>
      <c r="E115" s="41"/>
      <c r="F115" s="42">
        <f t="shared" si="1"/>
        <v>0</v>
      </c>
    </row>
    <row r="116" spans="2:6">
      <c r="B116" s="43"/>
      <c r="C116" s="39"/>
      <c r="D116" s="44"/>
      <c r="E116" s="41"/>
      <c r="F116" s="42">
        <f t="shared" si="1"/>
        <v>0</v>
      </c>
    </row>
    <row r="117" spans="2:6">
      <c r="B117" s="43"/>
      <c r="C117" s="39"/>
      <c r="D117" s="44"/>
      <c r="E117" s="41"/>
      <c r="F117" s="42">
        <f t="shared" si="1"/>
        <v>0</v>
      </c>
    </row>
    <row r="118" spans="2:6">
      <c r="B118" s="43"/>
      <c r="C118" s="39"/>
      <c r="D118" s="44"/>
      <c r="E118" s="41"/>
      <c r="F118" s="42">
        <f t="shared" si="1"/>
        <v>0</v>
      </c>
    </row>
    <row r="119" spans="2:6">
      <c r="B119" s="43"/>
      <c r="C119" s="39"/>
      <c r="D119" s="44"/>
      <c r="E119" s="41"/>
      <c r="F119" s="42">
        <f t="shared" si="1"/>
        <v>0</v>
      </c>
    </row>
    <row r="120" spans="2:6">
      <c r="B120" s="43"/>
      <c r="C120" s="39"/>
      <c r="D120" s="44"/>
      <c r="E120" s="41"/>
      <c r="F120" s="42">
        <f t="shared" si="1"/>
        <v>0</v>
      </c>
    </row>
    <row r="121" spans="2:6">
      <c r="B121" s="43"/>
      <c r="C121" s="39"/>
      <c r="D121" s="44"/>
      <c r="E121" s="41"/>
      <c r="F121" s="42">
        <f t="shared" si="1"/>
        <v>0</v>
      </c>
    </row>
    <row r="122" spans="2:6">
      <c r="B122" s="43"/>
      <c r="C122" s="39"/>
      <c r="D122" s="44"/>
      <c r="E122" s="41"/>
      <c r="F122" s="42">
        <f t="shared" si="1"/>
        <v>0</v>
      </c>
    </row>
    <row r="123" spans="2:6">
      <c r="B123" s="43"/>
      <c r="C123" s="39"/>
      <c r="D123" s="44"/>
      <c r="E123" s="41"/>
      <c r="F123" s="42">
        <f t="shared" si="1"/>
        <v>0</v>
      </c>
    </row>
    <row r="124" spans="2:6">
      <c r="B124" s="43"/>
      <c r="C124" s="39"/>
      <c r="D124" s="44"/>
      <c r="E124" s="41"/>
      <c r="F124" s="42">
        <f t="shared" si="1"/>
        <v>0</v>
      </c>
    </row>
    <row r="125" spans="2:6">
      <c r="B125" s="43"/>
      <c r="C125" s="39"/>
      <c r="D125" s="44"/>
      <c r="E125" s="41"/>
      <c r="F125" s="42">
        <f t="shared" si="1"/>
        <v>0</v>
      </c>
    </row>
    <row r="126" spans="2:6">
      <c r="B126" s="43"/>
      <c r="C126" s="39"/>
      <c r="D126" s="44"/>
      <c r="E126" s="41"/>
      <c r="F126" s="42">
        <f t="shared" si="1"/>
        <v>0</v>
      </c>
    </row>
    <row r="127" spans="2:6">
      <c r="B127" s="43"/>
      <c r="C127" s="39"/>
      <c r="D127" s="44"/>
      <c r="E127" s="41"/>
      <c r="F127" s="42">
        <f t="shared" si="1"/>
        <v>0</v>
      </c>
    </row>
    <row r="128" spans="2:6">
      <c r="B128" s="43"/>
      <c r="C128" s="39"/>
      <c r="D128" s="44"/>
      <c r="E128" s="41"/>
      <c r="F128" s="42">
        <f t="shared" si="1"/>
        <v>0</v>
      </c>
    </row>
    <row r="129" spans="2:6">
      <c r="B129" s="43"/>
      <c r="C129" s="39"/>
      <c r="D129" s="44"/>
      <c r="E129" s="41"/>
      <c r="F129" s="42">
        <f t="shared" si="1"/>
        <v>0</v>
      </c>
    </row>
    <row r="130" spans="2:6">
      <c r="B130" s="43"/>
      <c r="C130" s="39"/>
      <c r="D130" s="44"/>
      <c r="E130" s="41"/>
      <c r="F130" s="42">
        <f t="shared" si="1"/>
        <v>0</v>
      </c>
    </row>
    <row r="131" spans="2:6">
      <c r="B131" s="43"/>
      <c r="C131" s="39"/>
      <c r="D131" s="44"/>
      <c r="E131" s="41"/>
      <c r="F131" s="42">
        <f t="shared" ref="F131:F149" si="2">IFERROR(E131/C131,0)</f>
        <v>0</v>
      </c>
    </row>
    <row r="132" spans="2:6">
      <c r="B132" s="43"/>
      <c r="C132" s="39"/>
      <c r="D132" s="44"/>
      <c r="E132" s="41"/>
      <c r="F132" s="42">
        <f t="shared" si="2"/>
        <v>0</v>
      </c>
    </row>
    <row r="133" spans="2:6">
      <c r="B133" s="43"/>
      <c r="C133" s="39"/>
      <c r="D133" s="44"/>
      <c r="E133" s="41"/>
      <c r="F133" s="42">
        <f t="shared" si="2"/>
        <v>0</v>
      </c>
    </row>
    <row r="134" spans="2:6">
      <c r="B134" s="43"/>
      <c r="C134" s="39"/>
      <c r="D134" s="44"/>
      <c r="E134" s="41"/>
      <c r="F134" s="42">
        <f t="shared" si="2"/>
        <v>0</v>
      </c>
    </row>
    <row r="135" spans="2:6">
      <c r="B135" s="43"/>
      <c r="C135" s="39"/>
      <c r="D135" s="44"/>
      <c r="E135" s="41"/>
      <c r="F135" s="42">
        <f t="shared" si="2"/>
        <v>0</v>
      </c>
    </row>
    <row r="136" spans="2:6">
      <c r="B136" s="43"/>
      <c r="C136" s="39"/>
      <c r="D136" s="44"/>
      <c r="E136" s="41"/>
      <c r="F136" s="42">
        <f t="shared" si="2"/>
        <v>0</v>
      </c>
    </row>
    <row r="137" spans="2:6">
      <c r="B137" s="43"/>
      <c r="C137" s="39"/>
      <c r="D137" s="44"/>
      <c r="E137" s="41"/>
      <c r="F137" s="42">
        <f t="shared" si="2"/>
        <v>0</v>
      </c>
    </row>
    <row r="138" spans="2:6">
      <c r="B138" s="43"/>
      <c r="C138" s="39"/>
      <c r="D138" s="44"/>
      <c r="E138" s="41"/>
      <c r="F138" s="42">
        <f t="shared" si="2"/>
        <v>0</v>
      </c>
    </row>
    <row r="139" spans="2:6">
      <c r="B139" s="43"/>
      <c r="C139" s="39"/>
      <c r="D139" s="44"/>
      <c r="E139" s="41"/>
      <c r="F139" s="42">
        <f t="shared" si="2"/>
        <v>0</v>
      </c>
    </row>
    <row r="140" spans="2:6">
      <c r="B140" s="43"/>
      <c r="C140" s="39"/>
      <c r="D140" s="44"/>
      <c r="E140" s="41"/>
      <c r="F140" s="42">
        <f t="shared" si="2"/>
        <v>0</v>
      </c>
    </row>
    <row r="141" spans="2:6">
      <c r="B141" s="43"/>
      <c r="C141" s="39"/>
      <c r="D141" s="44"/>
      <c r="E141" s="41"/>
      <c r="F141" s="42">
        <f t="shared" si="2"/>
        <v>0</v>
      </c>
    </row>
    <row r="142" spans="2:6">
      <c r="B142" s="43"/>
      <c r="C142" s="39"/>
      <c r="D142" s="44"/>
      <c r="E142" s="41"/>
      <c r="F142" s="42">
        <f t="shared" si="2"/>
        <v>0</v>
      </c>
    </row>
    <row r="143" spans="2:6">
      <c r="B143" s="43"/>
      <c r="C143" s="39"/>
      <c r="D143" s="44"/>
      <c r="E143" s="41"/>
      <c r="F143" s="42">
        <f t="shared" si="2"/>
        <v>0</v>
      </c>
    </row>
    <row r="144" spans="2:6">
      <c r="B144" s="43"/>
      <c r="C144" s="39"/>
      <c r="D144" s="44"/>
      <c r="E144" s="41"/>
      <c r="F144" s="42">
        <f t="shared" si="2"/>
        <v>0</v>
      </c>
    </row>
    <row r="145" spans="2:6">
      <c r="B145" s="43"/>
      <c r="C145" s="39"/>
      <c r="D145" s="44"/>
      <c r="E145" s="41"/>
      <c r="F145" s="42">
        <f t="shared" si="2"/>
        <v>0</v>
      </c>
    </row>
    <row r="146" spans="2:6">
      <c r="B146" s="43"/>
      <c r="C146" s="39"/>
      <c r="D146" s="44"/>
      <c r="E146" s="41"/>
      <c r="F146" s="42">
        <f t="shared" si="2"/>
        <v>0</v>
      </c>
    </row>
    <row r="147" spans="2:6">
      <c r="B147" s="43"/>
      <c r="C147" s="39"/>
      <c r="D147" s="44"/>
      <c r="E147" s="41"/>
      <c r="F147" s="42">
        <f t="shared" si="2"/>
        <v>0</v>
      </c>
    </row>
    <row r="148" spans="2:6">
      <c r="B148" s="43"/>
      <c r="C148" s="39"/>
      <c r="D148" s="41"/>
      <c r="E148" s="41"/>
      <c r="F148" s="42">
        <f t="shared" si="2"/>
        <v>0</v>
      </c>
    </row>
    <row r="149" spans="2:6">
      <c r="B149" s="45"/>
      <c r="C149" s="46"/>
      <c r="D149" s="47"/>
      <c r="E149" s="46"/>
      <c r="F149" s="48">
        <f t="shared" si="2"/>
        <v>0</v>
      </c>
    </row>
  </sheetData>
  <sheetProtection selectLockedCells="1"/>
  <mergeCells count="1">
    <mergeCell ref="B2:F2"/>
  </mergeCells>
  <conditionalFormatting sqref="B13:B18">
    <cfRule type="cellIs" dxfId="1" priority="2" operator="equal">
      <formula>0</formula>
    </cfRule>
  </conditionalFormatting>
  <conditionalFormatting sqref="B19:B21">
    <cfRule type="cellIs" dxfId="1" priority="1" operator="equal">
      <formula>0</formula>
    </cfRule>
  </conditionalFormatting>
  <conditionalFormatting sqref="$A1:$XFD3;$A150:$XFD1048576;H13:XFD17;G4:XFD12;B4:B12;G18:XFD149;A4:A21;C4:E21;F4:F149;A22:E149">
    <cfRule type="cellIs" dxfId="1" priority="3" operator="equal">
      <formula>0</formula>
    </cfRule>
  </conditionalFormatting>
  <dataValidations count="1">
    <dataValidation type="list" allowBlank="1" showInputMessage="1" showErrorMessage="1" sqref="D4:D149">
      <formula1>"L,kg"</formula1>
    </dataValidation>
  </dataValidations>
  <pageMargins left="0.511811024" right="0.511811024" top="0.787401575" bottom="0.787401575" header="0.31496062" footer="0.31496062"/>
  <pageSetup paperSize="1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"/>
  <sheetViews>
    <sheetView zoomScale="115" zoomScaleNormal="115" workbookViewId="0">
      <selection activeCell="K6" sqref="K6"/>
    </sheetView>
  </sheetViews>
  <sheetFormatPr defaultColWidth="9" defaultRowHeight="15.5"/>
  <cols>
    <col min="1" max="1" width="5.25" style="1" customWidth="1"/>
    <col min="2" max="2" width="9" style="1" customWidth="1"/>
    <col min="3" max="3" width="10.875" style="1" customWidth="1"/>
    <col min="4" max="4" width="9.625" style="1" customWidth="1"/>
    <col min="5" max="5" width="10.375" style="1" customWidth="1"/>
    <col min="6" max="6" width="10" style="1" customWidth="1"/>
    <col min="7" max="7" width="11" style="1" customWidth="1"/>
    <col min="8" max="8" width="9" style="1"/>
    <col min="9" max="9" width="32.75" style="1" customWidth="1"/>
    <col min="10" max="10" width="4.25" style="1" customWidth="1"/>
    <col min="11" max="11" width="12" style="1" customWidth="1"/>
    <col min="12" max="16384" width="9" style="1"/>
  </cols>
  <sheetData>
    <row r="1" ht="19.5" customHeight="1"/>
    <row r="2" spans="2:12">
      <c r="B2" s="2" t="s">
        <v>57</v>
      </c>
      <c r="C2" s="3"/>
      <c r="D2" s="3"/>
      <c r="E2" s="3"/>
      <c r="F2" s="3"/>
      <c r="G2" s="4"/>
    </row>
    <row r="3" ht="47.25" spans="2:12">
      <c r="B3" s="5" t="s">
        <v>58</v>
      </c>
      <c r="C3" s="6" t="s">
        <v>54</v>
      </c>
      <c r="D3" s="6" t="s">
        <v>55</v>
      </c>
      <c r="E3" s="6" t="s">
        <v>59</v>
      </c>
      <c r="F3" s="6" t="s">
        <v>60</v>
      </c>
      <c r="G3" s="7" t="s">
        <v>61</v>
      </c>
    </row>
    <row r="4" spans="2:12">
      <c r="B4" s="8" t="s">
        <v>62</v>
      </c>
      <c r="C4" s="9"/>
      <c r="D4" s="10"/>
      <c r="E4" s="11">
        <f>IFERROR(D4/(C4*0.067),0)</f>
        <v>0</v>
      </c>
      <c r="F4" s="12">
        <f t="shared" ref="F4:F9" si="0">E4*0.65</f>
        <v>0</v>
      </c>
      <c r="G4" s="13">
        <f t="shared" ref="G4:G9" si="1">E4*0.35</f>
        <v>0</v>
      </c>
      <c r="I4" s="2" t="s">
        <v>63</v>
      </c>
      <c r="J4" s="3"/>
      <c r="K4" s="4"/>
      <c r="L4" s="9"/>
    </row>
    <row r="5" ht="15.75" customHeight="1" spans="2:12">
      <c r="B5" s="8" t="s">
        <v>64</v>
      </c>
      <c r="C5" s="9"/>
      <c r="D5" s="10"/>
      <c r="E5" s="11">
        <f>IFERROR(D5/(C5*0.062),0)</f>
        <v>0</v>
      </c>
      <c r="F5" s="12">
        <f t="shared" si="0"/>
        <v>0</v>
      </c>
      <c r="G5" s="13">
        <f t="shared" si="1"/>
        <v>0</v>
      </c>
      <c r="I5" s="14" t="s">
        <v>65</v>
      </c>
      <c r="J5" s="15"/>
      <c r="K5" s="16">
        <v>180</v>
      </c>
      <c r="L5" s="9"/>
    </row>
    <row r="6" ht="15.75" customHeight="1" spans="2:12">
      <c r="B6" s="8" t="s">
        <v>66</v>
      </c>
      <c r="C6" s="9"/>
      <c r="D6" s="10"/>
      <c r="E6" s="11">
        <f>IFERROR(D6/(C6*0.057),0)</f>
        <v>0</v>
      </c>
      <c r="F6" s="12">
        <f t="shared" si="0"/>
        <v>0</v>
      </c>
      <c r="G6" s="13">
        <f t="shared" si="1"/>
        <v>0</v>
      </c>
      <c r="I6" s="14" t="s">
        <v>67</v>
      </c>
      <c r="J6" s="15"/>
      <c r="K6" s="16" t="s">
        <v>17</v>
      </c>
    </row>
    <row r="7" ht="15.75" customHeight="1" spans="2:12">
      <c r="B7" s="8" t="s">
        <v>68</v>
      </c>
      <c r="C7" s="9">
        <v>12</v>
      </c>
      <c r="D7" s="10">
        <v>4</v>
      </c>
      <c r="E7" s="11">
        <f>IFERROR(D7/(C7*0.052),0)</f>
        <v>6.41025641025641</v>
      </c>
      <c r="F7" s="12">
        <f t="shared" si="0"/>
        <v>4.16666666666667</v>
      </c>
      <c r="G7" s="13">
        <f t="shared" si="1"/>
        <v>2.24358974358974</v>
      </c>
      <c r="I7" s="14" t="s">
        <v>69</v>
      </c>
      <c r="J7" s="15"/>
      <c r="K7" s="16" t="s">
        <v>68</v>
      </c>
    </row>
    <row r="8" spans="2:12">
      <c r="B8" s="8" t="s">
        <v>70</v>
      </c>
      <c r="C8" s="9"/>
      <c r="D8" s="10"/>
      <c r="E8" s="11">
        <f>IFERROR(D8/(C8*0.047),0)</f>
        <v>0</v>
      </c>
      <c r="F8" s="12">
        <f t="shared" si="0"/>
        <v>0</v>
      </c>
      <c r="G8" s="13">
        <f t="shared" si="1"/>
        <v>0</v>
      </c>
      <c r="I8" s="17"/>
      <c r="J8" s="18" t="str">
        <f>_xlfn.IFS(K6="Ovos inteiros","0,9",K6="Claras","0,6",K6="Gemas","0,3")</f>
        <v>0,9</v>
      </c>
      <c r="K8" s="19" t="str">
        <f>_xlfn.IFS(K7="Jumbo","67",K7="Extra","62",K7="Grande","57",K7="Médio","52",K7="Pequeno","47",K7="Industrial","42")</f>
        <v>52</v>
      </c>
      <c r="L8" s="9"/>
    </row>
    <row r="9" ht="16.5" customHeight="1" spans="2:12">
      <c r="B9" s="20" t="s">
        <v>71</v>
      </c>
      <c r="C9" s="21"/>
      <c r="D9" s="22"/>
      <c r="E9" s="23">
        <f>IFERROR(D9/(C9*0.042),0)</f>
        <v>0</v>
      </c>
      <c r="F9" s="24">
        <f t="shared" si="0"/>
        <v>0</v>
      </c>
      <c r="G9" s="25">
        <f t="shared" si="1"/>
        <v>0</v>
      </c>
      <c r="I9" s="26" t="s">
        <v>72</v>
      </c>
      <c r="J9" s="27">
        <f>ROUND(K5/(J8*K8),0)</f>
        <v>4</v>
      </c>
      <c r="K9" s="28" t="str">
        <f>_xlfn.IFS(K6="Ovos inteiros","ovos inteiros",K6="Gemas","gemas",K6="Claras","claras")</f>
        <v>ovos inteiros</v>
      </c>
      <c r="L9"/>
    </row>
  </sheetData>
  <sheetProtection selectLockedCells="1"/>
  <mergeCells count="5">
    <mergeCell ref="B2:G2"/>
    <mergeCell ref="I4:K4"/>
    <mergeCell ref="I5:J5"/>
    <mergeCell ref="I6:J6"/>
    <mergeCell ref="I7:J7"/>
  </mergeCells>
  <conditionalFormatting sqref="B2">
    <cfRule type="cellIs" dxfId="1" priority="6" operator="equal">
      <formula>0</formula>
    </cfRule>
  </conditionalFormatting>
  <conditionalFormatting sqref="B9">
    <cfRule type="cellIs" dxfId="1" priority="4" operator="equal">
      <formula>0</formula>
    </cfRule>
  </conditionalFormatting>
  <conditionalFormatting sqref="J9:K9">
    <cfRule type="expression" dxfId="2" priority="1">
      <formula>$K$9="claras"</formula>
    </cfRule>
    <cfRule type="expression" dxfId="3" priority="2">
      <formula>$K$9="ovos inteiros"</formula>
    </cfRule>
    <cfRule type="expression" dxfId="4" priority="3">
      <formula>$K$9="gemas"</formula>
    </cfRule>
  </conditionalFormatting>
  <conditionalFormatting sqref="D4:D9">
    <cfRule type="cellIs" dxfId="1" priority="8" operator="equal">
      <formula>0</formula>
    </cfRule>
  </conditionalFormatting>
  <conditionalFormatting sqref="F4:F9">
    <cfRule type="cellIs" dxfId="1" priority="7" operator="equal">
      <formula>0</formula>
    </cfRule>
  </conditionalFormatting>
  <conditionalFormatting sqref="B3:G3;B4:C7;B8">
    <cfRule type="cellIs" dxfId="1" priority="11" operator="equal">
      <formula>0</formula>
    </cfRule>
  </conditionalFormatting>
  <conditionalFormatting sqref="E4:E9;G4:G9">
    <cfRule type="cellIs" dxfId="1" priority="10" operator="equal">
      <formula>0</formula>
    </cfRule>
  </conditionalFormatting>
  <dataValidations count="4">
    <dataValidation type="whole" operator="between" allowBlank="1" showInputMessage="1" showErrorMessage="1" sqref="K5">
      <formula1>1</formula1>
      <formula2>9999</formula2>
    </dataValidation>
    <dataValidation type="list" showInputMessage="1" showErrorMessage="1" errorTitle="Não digite" error="Clica na célula e selecione o que você precisa dentro das opções" sqref="K6" errorStyle="information">
      <formula1>"Ovos inteiros, Gemas, Claras"</formula1>
    </dataValidation>
    <dataValidation type="list" showInputMessage="1" showErrorMessage="1" errorTitle="Não digite" error="Clica na célula e selecione o que você precisa dentro das opções" sqref="K7">
      <formula1>"Jumbo, Extra, Grande, Médio, Pequeno, Industrial"</formula1>
    </dataValidation>
    <dataValidation allowBlank="1" showErrorMessage="1" sqref="K8"/>
  </dataValidations>
  <pageMargins left="0.511811024" right="0.511811024" top="0.787401575" bottom="0.787401575" header="0.31496062" footer="0.31496062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Slice Cake Arco Íris</vt:lpstr>
      <vt:lpstr>Calculadora de preço por kg-L</vt:lpstr>
      <vt:lpstr>Calculadoras para ovos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Veronica Nicoletti Tudo de Tur</cp:lastModifiedBy>
  <dcterms:created xsi:type="dcterms:W3CDTF">2017-10-16T15:57:00Z</dcterms:created>
  <cp:lastPrinted>2018-01-09T14:17:00Z</cp:lastPrinted>
  <dcterms:modified xsi:type="dcterms:W3CDTF">2026-04-01T14:34:01Z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BFF762B936A9410285F467B3B5AA4FC2_13</vt:lpwstr>
  </property>
  <property fmtid="{D5CDD505-2E9C-101B-9397-08002B2CF9AE}" pid="3" name="KSOProductBuildVer">
    <vt:lpwstr>1046-12.1.0.25242</vt:lpwstr>
  </property>
  <property fmtid="{D5CDD505-2E9C-101B-9397-08002B2CF9AE}" pid="4" name="CalculationRule">
    <vt:i4>0</vt:i4>
  </property>
</Properties>
</file>